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600" windowHeight="7725" firstSheet="2" activeTab="6"/>
  </bookViews>
  <sheets>
    <sheet name="Destino del FISM 2010" sheetId="1" r:id="rId1"/>
    <sheet name="Destino del FISM 2011" sheetId="2" r:id="rId2"/>
    <sheet name="Destino del FISM 2012" sheetId="3" r:id="rId3"/>
    <sheet name="Destino del FISM 2013" sheetId="4" r:id="rId4"/>
    <sheet name="Destino del FISM 2014" sheetId="5" r:id="rId5"/>
    <sheet name="Destino del FISM 2015" sheetId="6" r:id="rId6"/>
    <sheet name="Destino del FISM 2016" sheetId="7" r:id="rId7"/>
  </sheets>
  <definedNames>
    <definedName name="_xlnm.Print_Area" localSheetId="0">'Destino del FISM 2010'!$B$1:$D$38</definedName>
    <definedName name="_xlnm.Print_Area" localSheetId="1">'Destino del FISM 2011'!$B$1:$C$38</definedName>
    <definedName name="_xlnm.Print_Area" localSheetId="2">'Destino del FISM 2012'!$B$1:$C$38</definedName>
    <definedName name="_xlnm.Print_Area" localSheetId="3">'Destino del FISM 2013'!$B$1:$C$38</definedName>
    <definedName name="_xlnm.Print_Area" localSheetId="4">'Destino del FISM 2014'!$B$1:$C$38</definedName>
    <definedName name="_xlnm.Print_Area" localSheetId="5">'Destino del FISM 2015'!$B$1:$C$8</definedName>
    <definedName name="_xlnm.Print_Area" localSheetId="6">'Destino del FISM 2016'!$B$1:$C$5</definedName>
  </definedNames>
  <calcPr fullCalcOnLoad="1"/>
</workbook>
</file>

<file path=xl/sharedStrings.xml><?xml version="1.0" encoding="utf-8"?>
<sst xmlns="http://schemas.openxmlformats.org/spreadsheetml/2006/main" count="177" uniqueCount="107">
  <si>
    <t>H.AYUNTAMIENTO DE PUEBLA</t>
  </si>
  <si>
    <t>TESORERIA MUNICIPAL</t>
  </si>
  <si>
    <t xml:space="preserve">ESTADISTICA FISCAL DEL GASTO O EGRESOS </t>
  </si>
  <si>
    <t>OBRA PUBLICA</t>
  </si>
  <si>
    <t xml:space="preserve">FISM 
</t>
  </si>
  <si>
    <t xml:space="preserve">FISM
</t>
  </si>
  <si>
    <t>ACCIONES</t>
  </si>
  <si>
    <t>FISM</t>
  </si>
  <si>
    <t>Programa de Infraestructura Basica Municipal</t>
  </si>
  <si>
    <t>SRIA. de Desarrollo Urbano y Obras Publicas</t>
  </si>
  <si>
    <t xml:space="preserve">Tesorería Municipal </t>
  </si>
  <si>
    <t xml:space="preserve">Comisiones bancarias </t>
  </si>
  <si>
    <t>Vialidades de Concreto Hidráulico</t>
  </si>
  <si>
    <t>Gastos Indirectos</t>
  </si>
  <si>
    <t xml:space="preserve">Aportación para la Construcción de obras del Programa Peso a Peso Escuela Dignas </t>
  </si>
  <si>
    <t>Pavimentación</t>
  </si>
  <si>
    <t>Aportaciones Gobierno del estado (CONAGUA)</t>
  </si>
  <si>
    <t>Secretaría de Innovación Digital y Comunicaciones</t>
  </si>
  <si>
    <t>Aportación para la ampliación de obras  de Alcantarillado Sanitario del Programa PIBAI</t>
  </si>
  <si>
    <t>Electrificación</t>
  </si>
  <si>
    <t>SRIA. de Desarrollo Social y Participación Ciudadana</t>
  </si>
  <si>
    <t>Equipo de cómputo y tecnología de la información (PRODIM)</t>
  </si>
  <si>
    <t xml:space="preserve">Vialidades de Concreto Hidráulico </t>
  </si>
  <si>
    <t>Definición y Conducción de la Planeación del Desarrollo Regional</t>
  </si>
  <si>
    <t>Aportaciones Gobierno del estado</t>
  </si>
  <si>
    <t>Secretaría de Infraestructura y Servicios Públicos</t>
  </si>
  <si>
    <t xml:space="preserve">Pavimentación Concreto Asfaltico </t>
  </si>
  <si>
    <t>TOTAL DE OBRA PUBLICA</t>
  </si>
  <si>
    <t>TOTAL ACCIONES</t>
  </si>
  <si>
    <t>Transferencias a la Federación</t>
  </si>
  <si>
    <t xml:space="preserve">Empredado y Adoquinamiento de Calles </t>
  </si>
  <si>
    <t>Aportaciones al Gobierno del Estado</t>
  </si>
  <si>
    <t xml:space="preserve">Alcantarillado Sanitario y Pluvial </t>
  </si>
  <si>
    <t>Vialidades</t>
  </si>
  <si>
    <t>Convenio Infraestructura en Salud</t>
  </si>
  <si>
    <t xml:space="preserve">Letrinización </t>
  </si>
  <si>
    <t>Agua Potable</t>
  </si>
  <si>
    <t xml:space="preserve">Programa de infraestructura indígena y federalizado  2014. Sistema de alcantarillado sanitario, plantas de tratamiento de agua residuales, recolectores sanitarios y agua potable </t>
  </si>
  <si>
    <t xml:space="preserve">Urbanización </t>
  </si>
  <si>
    <t>Colocación de techos de lámina de fibrocemento</t>
  </si>
  <si>
    <t>Alcantarillado Sanitario</t>
  </si>
  <si>
    <t>Construcción de recámaras</t>
  </si>
  <si>
    <t>Infraestructura educativa</t>
  </si>
  <si>
    <t>Definición y Conducción de la Planeación Regional</t>
  </si>
  <si>
    <t>Urbanización</t>
  </si>
  <si>
    <t>Programa Hábitat Vertiente General</t>
  </si>
  <si>
    <t>Centro de Salud</t>
  </si>
  <si>
    <t>Programa de Infraestructura Básica Municipal</t>
  </si>
  <si>
    <t xml:space="preserve">Estudios  y Proyectos </t>
  </si>
  <si>
    <t>Planta de Tratamiento</t>
  </si>
  <si>
    <t>Rescate de Espacios Públicos</t>
  </si>
  <si>
    <t>Obra Pública</t>
  </si>
  <si>
    <t>Escuelas</t>
  </si>
  <si>
    <t>Nuevas vialidades</t>
  </si>
  <si>
    <t>Programa Hábitat Vertiente Intervenciones Preventivas 2013</t>
  </si>
  <si>
    <t>Programa Hábitat Vertiente Intervenciones Preventivas 2014</t>
  </si>
  <si>
    <t>TOTAL PROGRAMADO DE ACCIONES MÁS 
OBRA PUBLICA</t>
  </si>
  <si>
    <t xml:space="preserve">TOTAL OBRAS PUBLICAS </t>
  </si>
  <si>
    <t>TOTAL DE ACCIONES MÁS 
OBRA PUBLICA</t>
  </si>
  <si>
    <t>DESTINO DEL FISM 2010</t>
  </si>
  <si>
    <t>OBRA PÚBLICA</t>
  </si>
  <si>
    <t xml:space="preserve"> Pavimentación y Construcción de Guarniciones y Banquetas</t>
  </si>
  <si>
    <t xml:space="preserve">Electrificación rural y de colonias pobres </t>
  </si>
  <si>
    <t xml:space="preserve">Alcantarillado, Drenaje y Letrinización </t>
  </si>
  <si>
    <t xml:space="preserve">Infraestructura Básica Educativa </t>
  </si>
  <si>
    <t>Gastos indirectos</t>
  </si>
  <si>
    <t>TOTAL OBRAS PÚBLICAS</t>
  </si>
  <si>
    <t xml:space="preserve">* información elaborada con base en los datos acumulados al cuarto trimestre del Formato Único sobre Aplicaciones de Recursos Federales </t>
  </si>
  <si>
    <t>DESTINO DEL FISM 2011</t>
  </si>
  <si>
    <t>DESTINO DEL FISM 2012</t>
  </si>
  <si>
    <t>DESTINO DEL FISM 2013</t>
  </si>
  <si>
    <t>DESTINO DEL FISM 2014</t>
  </si>
  <si>
    <t>FISM-DF</t>
  </si>
  <si>
    <t>Secretaria de Innovación Digital y Comunicaciones</t>
  </si>
  <si>
    <t xml:space="preserve"> Capacitación y actualización para los servidores públicos municipales. (PRODIM)*</t>
  </si>
  <si>
    <t>Aportaciones Gobierno del Estado:</t>
  </si>
  <si>
    <t>Cuartos Dormitorio</t>
  </si>
  <si>
    <t>Colector sanitario</t>
  </si>
  <si>
    <t>Elaboración de Estudios y Proyectos</t>
  </si>
  <si>
    <t>Elaboración de Estudios y Proyectos de Drenaje y Saneamiento</t>
  </si>
  <si>
    <t>Sistema de agua potable</t>
  </si>
  <si>
    <t>Programa Peso a Peso</t>
  </si>
  <si>
    <t>Aportación CFE Red de electrificación</t>
  </si>
  <si>
    <t xml:space="preserve">Secretaría de Desarrollo Social </t>
  </si>
  <si>
    <t>Colocación de techos</t>
  </si>
  <si>
    <t>Programa convenio tanques de agua</t>
  </si>
  <si>
    <t>Comedores Escolares</t>
  </si>
  <si>
    <t>Sistema de agua</t>
  </si>
  <si>
    <t>TOTAL EJERCIDO DE ACCIONES MÁS 
OBRA PUBLICA</t>
  </si>
  <si>
    <t>DESTINO DEL FISM 2015</t>
  </si>
  <si>
    <t>Secretaría de Desarrollo Soial</t>
  </si>
  <si>
    <t>Aportaciones al Gobierno del Estado:</t>
  </si>
  <si>
    <t>Piso firme</t>
  </si>
  <si>
    <t>Cuartos dormitorio</t>
  </si>
  <si>
    <t>Colectores agua pluvial</t>
  </si>
  <si>
    <t>Ampliación alcantarillado</t>
  </si>
  <si>
    <t>Colector pluvial</t>
  </si>
  <si>
    <t>Red de atarjeas</t>
  </si>
  <si>
    <t>Colectores sanitarios</t>
  </si>
  <si>
    <t>Otros Convenios</t>
  </si>
  <si>
    <t>Convenio  de Estudios y Proyectos relacionados con Obras Públicas</t>
  </si>
  <si>
    <t>Aportación CFE Red de Electrificación</t>
  </si>
  <si>
    <t>Agua y Saneamiento</t>
  </si>
  <si>
    <t>Urbanización ( Pavimento y obras complementarias)</t>
  </si>
  <si>
    <t>TOTAL DE OBRA PÚBLICA</t>
  </si>
  <si>
    <t>TOTAL EJERCIDO DE ACCIONES MÁS OBRA PÚBLICA</t>
  </si>
  <si>
    <t>DESTINO DEL FISM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</si>
</sst>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&quot; $&quot;#,##0.00\ ;&quot;-$&quot;#,##0.00\ ;&quot; $-&quot;#\ ;@\ "/>
    <numFmt numFmtId="166" formatCode="&quot;$&quot;#,##0.00_);[Red]\(&quot;$&quot;#,##0.00\)"/>
    <numFmt numFmtId="167" formatCode="_-[$$-80A]* #,##0.00_-;\-[$$-80A]* #,##0.00_-;_-[$$-80A]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9"/>
      <name val="Arial"/>
      <family val="2"/>
    </font>
    <font>
      <b/>
      <sz val="14"/>
      <color indexed="9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Arial"/>
      <family val="2"/>
    </font>
    <font>
      <b/>
      <sz val="14"/>
      <color theme="0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93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2" fillId="0" borderId="0" xfId="0" applyFont="1" applyBorder="1" applyAlignment="1">
      <alignment vertical="center"/>
    </xf>
    <xf numFmtId="0" fontId="6" fillId="33" borderId="10" xfId="93" applyFont="1" applyFill="1" applyBorder="1">
      <alignment/>
      <protection/>
    </xf>
    <xf numFmtId="0" fontId="6" fillId="33" borderId="11" xfId="93" applyFont="1" applyFill="1" applyBorder="1">
      <alignment/>
      <protection/>
    </xf>
    <xf numFmtId="0" fontId="6" fillId="33" borderId="10" xfId="93" applyFont="1" applyFill="1" applyBorder="1" applyAlignment="1">
      <alignment wrapText="1"/>
      <protection/>
    </xf>
    <xf numFmtId="0" fontId="7" fillId="34" borderId="10" xfId="93" applyFont="1" applyFill="1" applyBorder="1" applyAlignment="1">
      <alignment wrapText="1"/>
      <protection/>
    </xf>
    <xf numFmtId="44" fontId="7" fillId="33" borderId="11" xfId="93" applyNumberFormat="1" applyFont="1" applyFill="1" applyBorder="1" applyAlignment="1">
      <alignment vertical="center"/>
      <protection/>
    </xf>
    <xf numFmtId="0" fontId="7" fillId="34" borderId="10" xfId="93" applyFont="1" applyFill="1" applyBorder="1" applyAlignment="1">
      <alignment horizontal="right" wrapText="1"/>
      <protection/>
    </xf>
    <xf numFmtId="44" fontId="7" fillId="33" borderId="11" xfId="93" applyNumberFormat="1" applyFont="1" applyFill="1" applyBorder="1" applyAlignment="1">
      <alignment horizontal="right" vertical="center" wrapText="1"/>
      <protection/>
    </xf>
    <xf numFmtId="44" fontId="7" fillId="33" borderId="11" xfId="82" applyFont="1" applyFill="1" applyBorder="1" applyAlignment="1">
      <alignment vertical="center"/>
    </xf>
    <xf numFmtId="0" fontId="7" fillId="34" borderId="10" xfId="93" applyFont="1" applyFill="1" applyBorder="1" applyAlignment="1">
      <alignment vertical="center" wrapText="1"/>
      <protection/>
    </xf>
    <xf numFmtId="44" fontId="7" fillId="0" borderId="11" xfId="82" applyFont="1" applyFill="1" applyBorder="1" applyAlignment="1">
      <alignment vertical="center"/>
    </xf>
    <xf numFmtId="0" fontId="6" fillId="33" borderId="10" xfId="93" applyFont="1" applyFill="1" applyBorder="1" applyAlignment="1">
      <alignment horizontal="right" vertical="center"/>
      <protection/>
    </xf>
    <xf numFmtId="44" fontId="6" fillId="33" borderId="11" xfId="82" applyFont="1" applyFill="1" applyBorder="1" applyAlignment="1">
      <alignment/>
    </xf>
    <xf numFmtId="0" fontId="6" fillId="33" borderId="10" xfId="93" applyFont="1" applyFill="1" applyBorder="1" applyAlignment="1">
      <alignment horizontal="right" vertical="center" wrapText="1"/>
      <protection/>
    </xf>
    <xf numFmtId="44" fontId="6" fillId="33" borderId="11" xfId="82" applyFont="1" applyFill="1" applyBorder="1" applyAlignment="1">
      <alignment vertical="center" wrapText="1"/>
    </xf>
    <xf numFmtId="0" fontId="6" fillId="33" borderId="10" xfId="93" applyFont="1" applyFill="1" applyBorder="1" applyAlignment="1">
      <alignment horizontal="right" wrapText="1"/>
      <protection/>
    </xf>
    <xf numFmtId="44" fontId="6" fillId="0" borderId="11" xfId="82" applyFont="1" applyFill="1" applyBorder="1" applyAlignment="1">
      <alignment vertical="center"/>
    </xf>
    <xf numFmtId="0" fontId="6" fillId="0" borderId="10" xfId="93" applyFont="1" applyFill="1" applyBorder="1" applyAlignment="1">
      <alignment horizontal="right" vertical="center" wrapText="1"/>
      <protection/>
    </xf>
    <xf numFmtId="44" fontId="6" fillId="33" borderId="11" xfId="82" applyFont="1" applyFill="1" applyBorder="1" applyAlignment="1">
      <alignment horizontal="center" vertical="center"/>
    </xf>
    <xf numFmtId="0" fontId="7" fillId="34" borderId="10" xfId="93" applyFont="1" applyFill="1" applyBorder="1" applyAlignment="1">
      <alignment horizontal="right" vertical="center" wrapText="1"/>
      <protection/>
    </xf>
    <xf numFmtId="44" fontId="0" fillId="0" borderId="0" xfId="0" applyNumberFormat="1" applyFont="1" applyAlignment="1">
      <alignment/>
    </xf>
    <xf numFmtId="167" fontId="7" fillId="0" borderId="11" xfId="93" applyNumberFormat="1" applyFont="1" applyFill="1" applyBorder="1" applyAlignment="1">
      <alignment vertical="center"/>
      <protection/>
    </xf>
    <xf numFmtId="0" fontId="7" fillId="33" borderId="10" xfId="93" applyFont="1" applyFill="1" applyBorder="1" applyAlignment="1">
      <alignment horizontal="right" vertical="center" wrapText="1"/>
      <protection/>
    </xf>
    <xf numFmtId="44" fontId="7" fillId="0" borderId="11" xfId="82" applyFont="1" applyFill="1" applyBorder="1" applyAlignment="1">
      <alignment horizontal="right" vertical="center"/>
    </xf>
    <xf numFmtId="167" fontId="6" fillId="33" borderId="11" xfId="69" applyNumberFormat="1" applyFont="1" applyFill="1" applyBorder="1" applyAlignment="1">
      <alignment vertical="center"/>
    </xf>
    <xf numFmtId="0" fontId="7" fillId="34" borderId="10" xfId="93" applyFont="1" applyFill="1" applyBorder="1" applyAlignment="1">
      <alignment horizontal="right" vertical="center"/>
      <protection/>
    </xf>
    <xf numFmtId="44" fontId="7" fillId="33" borderId="11" xfId="82" applyFont="1" applyFill="1" applyBorder="1" applyAlignment="1">
      <alignment/>
    </xf>
    <xf numFmtId="44" fontId="7" fillId="33" borderId="11" xfId="82" applyFont="1" applyFill="1" applyBorder="1" applyAlignment="1">
      <alignment horizontal="center" vertical="center"/>
    </xf>
    <xf numFmtId="44" fontId="7" fillId="0" borderId="11" xfId="93" applyNumberFormat="1" applyFont="1" applyFill="1" applyBorder="1" applyAlignment="1">
      <alignment vertical="center"/>
      <protection/>
    </xf>
    <xf numFmtId="0" fontId="7" fillId="33" borderId="10" xfId="93" applyFont="1" applyFill="1" applyBorder="1" applyAlignment="1">
      <alignment wrapText="1"/>
      <protection/>
    </xf>
    <xf numFmtId="44" fontId="7" fillId="33" borderId="11" xfId="82" applyNumberFormat="1" applyFont="1" applyFill="1" applyBorder="1" applyAlignment="1">
      <alignment vertical="center"/>
    </xf>
    <xf numFmtId="0" fontId="48" fillId="0" borderId="12" xfId="0" applyFont="1" applyBorder="1" applyAlignment="1">
      <alignment horizontal="left" vertical="center" wrapText="1"/>
    </xf>
    <xf numFmtId="43" fontId="48" fillId="0" borderId="13" xfId="0" applyNumberFormat="1" applyFont="1" applyBorder="1" applyAlignment="1">
      <alignment horizontal="right" vertical="center" wrapText="1"/>
    </xf>
    <xf numFmtId="0" fontId="48" fillId="0" borderId="14" xfId="0" applyFont="1" applyFill="1" applyBorder="1" applyAlignment="1">
      <alignment horizontal="left" vertical="center" wrapText="1"/>
    </xf>
    <xf numFmtId="43" fontId="48" fillId="0" borderId="15" xfId="0" applyNumberFormat="1" applyFont="1" applyBorder="1" applyAlignment="1">
      <alignment horizontal="right" vertical="center" wrapText="1"/>
    </xf>
    <xf numFmtId="0" fontId="48" fillId="0" borderId="14" xfId="0" applyFont="1" applyBorder="1" applyAlignment="1">
      <alignment vertical="center" wrapText="1"/>
    </xf>
    <xf numFmtId="0" fontId="48" fillId="0" borderId="14" xfId="0" applyFont="1" applyFill="1" applyBorder="1" applyAlignment="1">
      <alignment vertical="center" wrapText="1"/>
    </xf>
    <xf numFmtId="0" fontId="49" fillId="0" borderId="16" xfId="0" applyFont="1" applyFill="1" applyBorder="1" applyAlignment="1">
      <alignment horizontal="center" vertical="center" wrapText="1"/>
    </xf>
    <xf numFmtId="43" fontId="49" fillId="0" borderId="1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50" fillId="35" borderId="18" xfId="93" applyFont="1" applyFill="1" applyBorder="1" applyAlignment="1">
      <alignment horizontal="center" vertical="center"/>
      <protection/>
    </xf>
    <xf numFmtId="0" fontId="50" fillId="35" borderId="19" xfId="93" applyFont="1" applyFill="1" applyBorder="1" applyAlignment="1">
      <alignment horizontal="center" vertical="center" wrapText="1"/>
      <protection/>
    </xf>
    <xf numFmtId="0" fontId="50" fillId="35" borderId="20" xfId="93" applyFont="1" applyFill="1" applyBorder="1" applyAlignment="1">
      <alignment horizontal="center" vertical="center" wrapText="1"/>
      <protection/>
    </xf>
    <xf numFmtId="44" fontId="50" fillId="35" borderId="21" xfId="82" applyFont="1" applyFill="1" applyBorder="1" applyAlignment="1">
      <alignment vertical="center" wrapText="1"/>
    </xf>
    <xf numFmtId="0" fontId="50" fillId="35" borderId="18" xfId="93" applyFont="1" applyFill="1" applyBorder="1" applyAlignment="1">
      <alignment horizontal="center" vertical="center" wrapText="1"/>
      <protection/>
    </xf>
    <xf numFmtId="0" fontId="50" fillId="35" borderId="10" xfId="93" applyFont="1" applyFill="1" applyBorder="1" applyAlignment="1">
      <alignment horizontal="center" vertical="center" wrapText="1"/>
      <protection/>
    </xf>
    <xf numFmtId="44" fontId="50" fillId="35" borderId="11" xfId="82" applyFont="1" applyFill="1" applyBorder="1" applyAlignment="1">
      <alignment vertical="center"/>
    </xf>
    <xf numFmtId="0" fontId="50" fillId="35" borderId="11" xfId="93" applyFont="1" applyFill="1" applyBorder="1" applyAlignment="1">
      <alignment horizontal="center" vertical="center" wrapText="1"/>
      <protection/>
    </xf>
    <xf numFmtId="44" fontId="50" fillId="35" borderId="21" xfId="82" applyFont="1" applyFill="1" applyBorder="1" applyAlignment="1">
      <alignment vertical="center"/>
    </xf>
    <xf numFmtId="0" fontId="50" fillId="35" borderId="20" xfId="93" applyFont="1" applyFill="1" applyBorder="1" applyAlignment="1">
      <alignment horizontal="center"/>
      <protection/>
    </xf>
    <xf numFmtId="44" fontId="50" fillId="35" borderId="21" xfId="82" applyFont="1" applyFill="1" applyBorder="1" applyAlignment="1">
      <alignment/>
    </xf>
    <xf numFmtId="0" fontId="51" fillId="35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93" applyFont="1" applyAlignment="1">
      <alignment/>
      <protection/>
    </xf>
    <xf numFmtId="0" fontId="0" fillId="0" borderId="0" xfId="93" applyFont="1" applyAlignment="1">
      <alignment horizontal="center"/>
      <protection/>
    </xf>
    <xf numFmtId="0" fontId="4" fillId="0" borderId="0" xfId="93" applyFont="1" applyAlignment="1">
      <alignment horizontal="center" vertical="center"/>
      <protection/>
    </xf>
    <xf numFmtId="0" fontId="50" fillId="36" borderId="23" xfId="93" applyFont="1" applyFill="1" applyBorder="1" applyAlignment="1">
      <alignment horizontal="center" vertical="center" wrapText="1"/>
      <protection/>
    </xf>
    <xf numFmtId="44" fontId="50" fillId="36" borderId="24" xfId="82" applyFont="1" applyFill="1" applyBorder="1" applyAlignment="1">
      <alignment horizontal="center" vertical="center" wrapText="1"/>
    </xf>
    <xf numFmtId="0" fontId="6" fillId="33" borderId="25" xfId="93" applyFont="1" applyFill="1" applyBorder="1" applyAlignment="1">
      <alignment wrapText="1"/>
      <protection/>
    </xf>
    <xf numFmtId="44" fontId="6" fillId="33" borderId="26" xfId="82" applyFont="1" applyFill="1" applyBorder="1" applyAlignment="1">
      <alignment/>
    </xf>
    <xf numFmtId="0" fontId="7" fillId="34" borderId="25" xfId="93" applyFont="1" applyFill="1" applyBorder="1" applyAlignment="1">
      <alignment/>
      <protection/>
    </xf>
    <xf numFmtId="44" fontId="7" fillId="33" borderId="26" xfId="82" applyFont="1" applyFill="1" applyBorder="1" applyAlignment="1">
      <alignment vertical="center"/>
    </xf>
    <xf numFmtId="0" fontId="6" fillId="0" borderId="25" xfId="93" applyFont="1" applyFill="1" applyBorder="1" applyAlignment="1">
      <alignment horizontal="right" wrapText="1"/>
      <protection/>
    </xf>
    <xf numFmtId="44" fontId="6" fillId="33" borderId="26" xfId="82" applyFont="1" applyFill="1" applyBorder="1" applyAlignment="1">
      <alignment vertical="center"/>
    </xf>
    <xf numFmtId="0" fontId="7" fillId="0" borderId="25" xfId="93" applyFont="1" applyFill="1" applyBorder="1" applyAlignment="1">
      <alignment horizontal="right" wrapText="1"/>
      <protection/>
    </xf>
    <xf numFmtId="0" fontId="8" fillId="0" borderId="25" xfId="93" applyFont="1" applyFill="1" applyBorder="1" applyAlignment="1">
      <alignment horizontal="right" wrapText="1"/>
      <protection/>
    </xf>
    <xf numFmtId="0" fontId="7" fillId="34" borderId="25" xfId="93" applyFont="1" applyFill="1" applyBorder="1" applyAlignment="1">
      <alignment wrapText="1"/>
      <protection/>
    </xf>
    <xf numFmtId="0" fontId="6" fillId="33" borderId="25" xfId="93" applyFont="1" applyFill="1" applyBorder="1" applyAlignment="1">
      <alignment horizontal="right" wrapText="1"/>
      <protection/>
    </xf>
    <xf numFmtId="0" fontId="50" fillId="36" borderId="25" xfId="93" applyFont="1" applyFill="1" applyBorder="1" applyAlignment="1">
      <alignment wrapText="1"/>
      <protection/>
    </xf>
    <xf numFmtId="44" fontId="50" fillId="36" borderId="26" xfId="82" applyFont="1" applyFill="1" applyBorder="1" applyAlignment="1">
      <alignment vertical="center"/>
    </xf>
    <xf numFmtId="0" fontId="6" fillId="37" borderId="25" xfId="93" applyFont="1" applyFill="1" applyBorder="1" applyAlignment="1">
      <alignment wrapText="1"/>
      <protection/>
    </xf>
    <xf numFmtId="44" fontId="6" fillId="37" borderId="26" xfId="82" applyFont="1" applyFill="1" applyBorder="1" applyAlignment="1">
      <alignment vertical="center"/>
    </xf>
    <xf numFmtId="0" fontId="50" fillId="36" borderId="25" xfId="93" applyFont="1" applyFill="1" applyBorder="1" applyAlignment="1">
      <alignment horizontal="center" vertical="center" wrapText="1"/>
      <protection/>
    </xf>
    <xf numFmtId="44" fontId="50" fillId="36" borderId="26" xfId="82" applyFont="1" applyFill="1" applyBorder="1" applyAlignment="1">
      <alignment horizontal="center" vertical="center" wrapText="1"/>
    </xf>
    <xf numFmtId="44" fontId="7" fillId="0" borderId="26" xfId="82" applyFont="1" applyFill="1" applyBorder="1" applyAlignment="1">
      <alignment vertical="center"/>
    </xf>
    <xf numFmtId="0" fontId="6" fillId="0" borderId="25" xfId="93" applyFont="1" applyFill="1" applyBorder="1" applyAlignment="1">
      <alignment horizontal="right" vertical="center" wrapText="1"/>
      <protection/>
    </xf>
    <xf numFmtId="0" fontId="50" fillId="36" borderId="27" xfId="93" applyFont="1" applyFill="1" applyBorder="1" applyAlignment="1">
      <alignment horizontal="center" vertical="center" wrapText="1"/>
      <protection/>
    </xf>
    <xf numFmtId="44" fontId="50" fillId="36" borderId="28" xfId="82" applyFont="1" applyFill="1" applyBorder="1" applyAlignment="1">
      <alignment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33" borderId="37" xfId="93" applyFont="1" applyFill="1" applyBorder="1" applyAlignment="1">
      <alignment horizontal="center" wrapText="1"/>
      <protection/>
    </xf>
    <xf numFmtId="0" fontId="7" fillId="33" borderId="38" xfId="93" applyFont="1" applyFill="1" applyBorder="1" applyAlignment="1">
      <alignment horizontal="center" wrapText="1"/>
      <protection/>
    </xf>
    <xf numFmtId="0" fontId="47" fillId="0" borderId="39" xfId="0" applyFont="1" applyBorder="1" applyAlignment="1">
      <alignment horizontal="center"/>
    </xf>
    <xf numFmtId="0" fontId="0" fillId="0" borderId="39" xfId="0" applyBorder="1" applyAlignment="1">
      <alignment/>
    </xf>
    <xf numFmtId="0" fontId="47" fillId="0" borderId="39" xfId="0" applyFont="1" applyBorder="1" applyAlignment="1">
      <alignment/>
    </xf>
    <xf numFmtId="44" fontId="47" fillId="0" borderId="39" xfId="0" applyNumberFormat="1" applyFont="1" applyBorder="1" applyAlignment="1">
      <alignment/>
    </xf>
    <xf numFmtId="0" fontId="47" fillId="0" borderId="39" xfId="0" applyFont="1" applyBorder="1" applyAlignment="1">
      <alignment horizontal="right"/>
    </xf>
    <xf numFmtId="0" fontId="53" fillId="0" borderId="39" xfId="0" applyFont="1" applyBorder="1" applyAlignment="1">
      <alignment horizontal="right"/>
    </xf>
    <xf numFmtId="44" fontId="0" fillId="0" borderId="39" xfId="0" applyNumberFormat="1" applyBorder="1" applyAlignment="1">
      <alignment/>
    </xf>
  </cellXfs>
  <cellStyles count="11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4" xfId="49"/>
    <cellStyle name="Énfasis1" xfId="50"/>
    <cellStyle name="Énfasis2" xfId="51"/>
    <cellStyle name="Énfasis3" xfId="52"/>
    <cellStyle name="Énfasis4" xfId="53"/>
    <cellStyle name="Énfasis5" xfId="54"/>
    <cellStyle name="Énfasis6" xfId="55"/>
    <cellStyle name="Entrada" xfId="56"/>
    <cellStyle name="Excel Built-in Currency" xfId="57"/>
    <cellStyle name="Excel Built-in Currency 2" xfId="58"/>
    <cellStyle name="Excel Built-in Normal" xfId="59"/>
    <cellStyle name="Incorrecto" xfId="60"/>
    <cellStyle name="Comma" xfId="61"/>
    <cellStyle name="Comma [0]" xfId="62"/>
    <cellStyle name="Millares 11" xfId="63"/>
    <cellStyle name="Millares 11 2" xfId="64"/>
    <cellStyle name="Millares 2" xfId="65"/>
    <cellStyle name="Millares 2 2" xfId="66"/>
    <cellStyle name="Millares 2 2 2" xfId="67"/>
    <cellStyle name="Millares 2 3" xfId="68"/>
    <cellStyle name="Millares 2 4" xfId="69"/>
    <cellStyle name="Millares 3" xfId="70"/>
    <cellStyle name="Millares 4" xfId="71"/>
    <cellStyle name="Millares 4 2" xfId="72"/>
    <cellStyle name="Millares 5" xfId="73"/>
    <cellStyle name="Millares 5 2 2" xfId="74"/>
    <cellStyle name="Millares 5 2 2 2" xfId="75"/>
    <cellStyle name="Millares 6" xfId="76"/>
    <cellStyle name="Millares 7" xfId="77"/>
    <cellStyle name="Millares 7 2" xfId="78"/>
    <cellStyle name="Millares 8" xfId="79"/>
    <cellStyle name="Currency" xfId="80"/>
    <cellStyle name="Currency [0]" xfId="81"/>
    <cellStyle name="Moneda 2" xfId="82"/>
    <cellStyle name="Moneda 2 2" xfId="83"/>
    <cellStyle name="Moneda 2 2 2" xfId="84"/>
    <cellStyle name="Moneda 2 2 3" xfId="85"/>
    <cellStyle name="Moneda 2 3" xfId="86"/>
    <cellStyle name="Moneda 3" xfId="87"/>
    <cellStyle name="Moneda 3 2" xfId="88"/>
    <cellStyle name="Moneda 4" xfId="89"/>
    <cellStyle name="Moneda 5" xfId="90"/>
    <cellStyle name="Moneda 6" xfId="91"/>
    <cellStyle name="Neutral" xfId="92"/>
    <cellStyle name="Normal 2" xfId="93"/>
    <cellStyle name="Normal 2 2" xfId="94"/>
    <cellStyle name="Normal 2 2 2" xfId="95"/>
    <cellStyle name="Normal 3" xfId="96"/>
    <cellStyle name="Normal 3 2" xfId="97"/>
    <cellStyle name="Normal 4" xfId="98"/>
    <cellStyle name="Normal 5" xfId="99"/>
    <cellStyle name="Normal 5 2" xfId="100"/>
    <cellStyle name="Normal 6" xfId="101"/>
    <cellStyle name="Normal 62" xfId="102"/>
    <cellStyle name="Normal 62 2" xfId="103"/>
    <cellStyle name="Normal 7" xfId="104"/>
    <cellStyle name="Normal 7 2" xfId="105"/>
    <cellStyle name="Normal 7 2 2" xfId="106"/>
    <cellStyle name="Normal 7 2 2 2" xfId="107"/>
    <cellStyle name="Normal 7 2 3" xfId="108"/>
    <cellStyle name="Normal 7 3 2" xfId="109"/>
    <cellStyle name="Normal 7 3 2 2" xfId="110"/>
    <cellStyle name="Normal 8" xfId="111"/>
    <cellStyle name="Notas" xfId="112"/>
    <cellStyle name="Notas 2" xfId="113"/>
    <cellStyle name="Notas 3" xfId="114"/>
    <cellStyle name="Percent" xfId="115"/>
    <cellStyle name="Porcentual 2" xfId="116"/>
    <cellStyle name="Porcentual 2 2" xfId="117"/>
    <cellStyle name="Porcentual 3" xfId="118"/>
    <cellStyle name="Salida" xfId="119"/>
    <cellStyle name="Texto de advertencia" xfId="120"/>
    <cellStyle name="Texto explicativo" xfId="121"/>
    <cellStyle name="Título" xfId="122"/>
    <cellStyle name="Título 1" xfId="123"/>
    <cellStyle name="Título 2" xfId="124"/>
    <cellStyle name="Título 3" xfId="125"/>
    <cellStyle name="Total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0</xdr:row>
      <xdr:rowOff>0</xdr:rowOff>
    </xdr:from>
    <xdr:to>
      <xdr:col>4</xdr:col>
      <xdr:colOff>495300</xdr:colOff>
      <xdr:row>3</xdr:row>
      <xdr:rowOff>57150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2000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0</xdr:row>
      <xdr:rowOff>0</xdr:rowOff>
    </xdr:from>
    <xdr:to>
      <xdr:col>4</xdr:col>
      <xdr:colOff>495300</xdr:colOff>
      <xdr:row>3</xdr:row>
      <xdr:rowOff>57150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0"/>
          <a:ext cx="2533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0</xdr:row>
      <xdr:rowOff>0</xdr:rowOff>
    </xdr:from>
    <xdr:to>
      <xdr:col>4</xdr:col>
      <xdr:colOff>495300</xdr:colOff>
      <xdr:row>3</xdr:row>
      <xdr:rowOff>57150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0"/>
          <a:ext cx="2905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0</xdr:rowOff>
    </xdr:from>
    <xdr:to>
      <xdr:col>5</xdr:col>
      <xdr:colOff>200025</xdr:colOff>
      <xdr:row>3</xdr:row>
      <xdr:rowOff>57150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3181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9525</xdr:rowOff>
    </xdr:from>
    <xdr:to>
      <xdr:col>4</xdr:col>
      <xdr:colOff>685800</xdr:colOff>
      <xdr:row>3</xdr:row>
      <xdr:rowOff>76200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9525"/>
          <a:ext cx="2962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9525</xdr:rowOff>
    </xdr:from>
    <xdr:to>
      <xdr:col>4</xdr:col>
      <xdr:colOff>685800</xdr:colOff>
      <xdr:row>3</xdr:row>
      <xdr:rowOff>76200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9525"/>
          <a:ext cx="2962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9525</xdr:rowOff>
    </xdr:from>
    <xdr:to>
      <xdr:col>4</xdr:col>
      <xdr:colOff>152400</xdr:colOff>
      <xdr:row>3</xdr:row>
      <xdr:rowOff>76200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9525"/>
          <a:ext cx="2962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6"/>
  <sheetViews>
    <sheetView zoomScale="68" zoomScaleNormal="68" zoomScalePageLayoutView="0" workbookViewId="0" topLeftCell="A1">
      <selection activeCell="A5" sqref="A5"/>
    </sheetView>
  </sheetViews>
  <sheetFormatPr defaultColWidth="11.421875" defaultRowHeight="12.75"/>
  <cols>
    <col min="1" max="1" width="11.421875" style="2" customWidth="1"/>
    <col min="2" max="2" width="65.00390625" style="2" customWidth="1"/>
    <col min="3" max="3" width="26.421875" style="2" customWidth="1"/>
    <col min="4" max="4" width="3.8515625" style="2" customWidth="1"/>
    <col min="5" max="5" width="33.28125" style="2" bestFit="1" customWidth="1"/>
    <col min="6" max="6" width="20.28125" style="2" bestFit="1" customWidth="1"/>
    <col min="7" max="16384" width="11.421875" style="2" customWidth="1"/>
  </cols>
  <sheetData>
    <row r="1" spans="2:4" s="1" customFormat="1" ht="18">
      <c r="B1" s="62" t="s">
        <v>0</v>
      </c>
      <c r="D1" s="60"/>
    </row>
    <row r="2" spans="2:4" s="1" customFormat="1" ht="18">
      <c r="B2" s="62" t="s">
        <v>1</v>
      </c>
      <c r="D2" s="60"/>
    </row>
    <row r="3" spans="2:4" s="1" customFormat="1" ht="18">
      <c r="B3" s="62" t="s">
        <v>2</v>
      </c>
      <c r="D3" s="60"/>
    </row>
    <row r="4" s="1" customFormat="1" ht="12.75">
      <c r="B4" s="61"/>
    </row>
    <row r="5" ht="25.5" customHeight="1" thickBot="1"/>
    <row r="6" spans="2:3" ht="25.5" customHeight="1" thickBot="1">
      <c r="B6" s="85" t="s">
        <v>59</v>
      </c>
      <c r="C6" s="86"/>
    </row>
    <row r="7" spans="2:3" ht="19.5" thickBot="1">
      <c r="B7" s="58" t="s">
        <v>60</v>
      </c>
      <c r="C7" s="58" t="s">
        <v>7</v>
      </c>
    </row>
    <row r="8" spans="2:3" ht="27" customHeight="1">
      <c r="B8" s="38" t="s">
        <v>61</v>
      </c>
      <c r="C8" s="39">
        <v>203225030</v>
      </c>
    </row>
    <row r="9" spans="2:3" ht="39" customHeight="1">
      <c r="B9" s="40" t="s">
        <v>62</v>
      </c>
      <c r="C9" s="41">
        <v>53457037</v>
      </c>
    </row>
    <row r="10" spans="2:3" ht="28.5" customHeight="1">
      <c r="B10" s="42" t="s">
        <v>36</v>
      </c>
      <c r="C10" s="41">
        <v>6272325</v>
      </c>
    </row>
    <row r="11" spans="2:3" ht="43.5" customHeight="1">
      <c r="B11" s="42" t="s">
        <v>63</v>
      </c>
      <c r="C11" s="41">
        <v>22237918</v>
      </c>
    </row>
    <row r="12" spans="2:3" ht="41.25" customHeight="1">
      <c r="B12" s="43" t="s">
        <v>64</v>
      </c>
      <c r="C12" s="41">
        <v>13206241</v>
      </c>
    </row>
    <row r="13" spans="2:3" ht="45" customHeight="1">
      <c r="B13" s="42" t="s">
        <v>65</v>
      </c>
      <c r="C13" s="41">
        <v>6896682</v>
      </c>
    </row>
    <row r="14" spans="2:3" ht="19.5" thickBot="1">
      <c r="B14" s="44" t="s">
        <v>66</v>
      </c>
      <c r="C14" s="45">
        <v>305295233</v>
      </c>
    </row>
    <row r="15" spans="2:3" ht="15.75" customHeight="1">
      <c r="B15" s="87" t="s">
        <v>67</v>
      </c>
      <c r="C15" s="88"/>
    </row>
    <row r="16" spans="2:3" ht="13.5" thickBot="1">
      <c r="B16" s="89"/>
      <c r="C16" s="90"/>
    </row>
    <row r="26" ht="22.5" customHeight="1"/>
  </sheetData>
  <sheetProtection/>
  <mergeCells count="2">
    <mergeCell ref="B6:C6"/>
    <mergeCell ref="B15:C16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landscape" scale="32" r:id="rId2"/>
  <headerFooter>
    <oddFooter>&amp;RFuente: Tesorería Municipal
Agosto 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56"/>
  <sheetViews>
    <sheetView zoomScale="68" zoomScaleNormal="68" zoomScalePageLayoutView="0" workbookViewId="0" topLeftCell="A1">
      <selection activeCell="B6" sqref="B6:C6"/>
    </sheetView>
  </sheetViews>
  <sheetFormatPr defaultColWidth="11.421875" defaultRowHeight="12.75"/>
  <cols>
    <col min="1" max="1" width="11.421875" style="2" customWidth="1"/>
    <col min="2" max="2" width="51.140625" style="3" customWidth="1"/>
    <col min="3" max="3" width="26.8515625" style="3" bestFit="1" customWidth="1"/>
    <col min="4" max="16384" width="11.421875" style="2" customWidth="1"/>
  </cols>
  <sheetData>
    <row r="1" spans="2:4" s="1" customFormat="1" ht="18">
      <c r="B1" s="62" t="s">
        <v>0</v>
      </c>
      <c r="D1" s="60"/>
    </row>
    <row r="2" spans="2:4" s="1" customFormat="1" ht="18">
      <c r="B2" s="62" t="s">
        <v>1</v>
      </c>
      <c r="D2" s="60"/>
    </row>
    <row r="3" spans="2:4" s="1" customFormat="1" ht="18">
      <c r="B3" s="62" t="s">
        <v>2</v>
      </c>
      <c r="D3" s="60"/>
    </row>
    <row r="4" s="1" customFormat="1" ht="12.75">
      <c r="B4" s="61"/>
    </row>
    <row r="5" spans="2:3" ht="25.5" customHeight="1" thickBot="1">
      <c r="B5" s="93"/>
      <c r="C5" s="93"/>
    </row>
    <row r="6" spans="2:3" ht="25.5" customHeight="1" thickBot="1">
      <c r="B6" s="91" t="s">
        <v>68</v>
      </c>
      <c r="C6" s="92"/>
    </row>
    <row r="7" spans="2:3" ht="31.5">
      <c r="B7" s="47" t="s">
        <v>3</v>
      </c>
      <c r="C7" s="48" t="s">
        <v>4</v>
      </c>
    </row>
    <row r="8" spans="2:3" ht="27" customHeight="1">
      <c r="B8" s="8"/>
      <c r="C8" s="9"/>
    </row>
    <row r="9" spans="2:3" ht="39" customHeight="1">
      <c r="B9" s="11" t="s">
        <v>8</v>
      </c>
      <c r="C9" s="12">
        <f>SUM(C10:C20)</f>
        <v>122526561.84000002</v>
      </c>
    </row>
    <row r="10" spans="2:3" ht="28.5" customHeight="1">
      <c r="B10" s="18" t="s">
        <v>11</v>
      </c>
      <c r="C10" s="19">
        <v>986.23</v>
      </c>
    </row>
    <row r="11" spans="2:3" ht="43.5" customHeight="1">
      <c r="B11" s="20" t="s">
        <v>14</v>
      </c>
      <c r="C11" s="25">
        <v>7000000</v>
      </c>
    </row>
    <row r="12" spans="2:3" ht="41.25" customHeight="1">
      <c r="B12" s="20" t="s">
        <v>18</v>
      </c>
      <c r="C12" s="25">
        <v>4798204.69</v>
      </c>
    </row>
    <row r="13" spans="2:3" ht="45" customHeight="1">
      <c r="B13" s="18" t="s">
        <v>22</v>
      </c>
      <c r="C13" s="19">
        <v>11708506.28</v>
      </c>
    </row>
    <row r="14" spans="2:3" ht="15">
      <c r="B14" s="18" t="s">
        <v>26</v>
      </c>
      <c r="C14" s="19">
        <v>87388526.87</v>
      </c>
    </row>
    <row r="15" spans="2:3" ht="15.75" customHeight="1">
      <c r="B15" s="18" t="s">
        <v>30</v>
      </c>
      <c r="C15" s="19">
        <v>1241415.59</v>
      </c>
    </row>
    <row r="16" spans="2:3" ht="15">
      <c r="B16" s="18" t="s">
        <v>19</v>
      </c>
      <c r="C16" s="19">
        <v>3207397.34</v>
      </c>
    </row>
    <row r="17" spans="2:3" ht="15">
      <c r="B17" s="18" t="s">
        <v>32</v>
      </c>
      <c r="C17" s="19">
        <v>3727952.29</v>
      </c>
    </row>
    <row r="18" spans="2:3" ht="15">
      <c r="B18" s="18" t="s">
        <v>35</v>
      </c>
      <c r="C18" s="19">
        <v>125186.98</v>
      </c>
    </row>
    <row r="19" spans="2:3" ht="15">
      <c r="B19" s="18" t="s">
        <v>38</v>
      </c>
      <c r="C19" s="19">
        <v>290420.16</v>
      </c>
    </row>
    <row r="20" spans="2:3" ht="15">
      <c r="B20" s="18" t="s">
        <v>36</v>
      </c>
      <c r="C20" s="19">
        <v>3037965.41</v>
      </c>
    </row>
    <row r="21" spans="2:3" ht="15.75">
      <c r="B21" s="32" t="s">
        <v>42</v>
      </c>
      <c r="C21" s="33">
        <v>21347151.45</v>
      </c>
    </row>
    <row r="22" spans="2:3" ht="31.5">
      <c r="B22" s="26" t="s">
        <v>23</v>
      </c>
      <c r="C22" s="34">
        <v>13324489.43</v>
      </c>
    </row>
    <row r="23" spans="2:3" ht="15.75">
      <c r="B23" s="32" t="s">
        <v>45</v>
      </c>
      <c r="C23" s="34">
        <f>C24+C25</f>
        <v>32416395.41</v>
      </c>
    </row>
    <row r="24" spans="2:3" ht="15">
      <c r="B24" s="18" t="s">
        <v>48</v>
      </c>
      <c r="C24" s="19">
        <v>2426947.69</v>
      </c>
    </row>
    <row r="25" spans="2:3" ht="15">
      <c r="B25" s="18" t="s">
        <v>26</v>
      </c>
      <c r="C25" s="19">
        <v>29989447.72</v>
      </c>
    </row>
    <row r="26" spans="2:3" ht="22.5" customHeight="1" thickBot="1">
      <c r="B26" s="56" t="s">
        <v>27</v>
      </c>
      <c r="C26" s="57">
        <f>C9+C21+C22+C23</f>
        <v>189614598.13000003</v>
      </c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  <row r="43" spans="2:3" ht="12.75">
      <c r="B43" s="2"/>
      <c r="C43" s="2"/>
    </row>
    <row r="44" spans="2:3" ht="12.75">
      <c r="B44" s="2"/>
      <c r="C44" s="2"/>
    </row>
    <row r="45" spans="2:3" ht="12.75">
      <c r="B45" s="2"/>
      <c r="C45" s="2"/>
    </row>
    <row r="46" spans="2:3" ht="12.75">
      <c r="B46" s="2"/>
      <c r="C46" s="2"/>
    </row>
    <row r="47" spans="2:3" ht="12.75">
      <c r="B47" s="2"/>
      <c r="C47" s="2"/>
    </row>
    <row r="48" spans="2:3" ht="12.75">
      <c r="B48" s="2"/>
      <c r="C48" s="2"/>
    </row>
    <row r="49" spans="2:3" ht="12.75">
      <c r="B49" s="2"/>
      <c r="C49" s="2"/>
    </row>
    <row r="50" spans="2:3" ht="12.75">
      <c r="B50" s="2"/>
      <c r="C50" s="2"/>
    </row>
    <row r="51" spans="2:3" ht="12.75">
      <c r="B51" s="2"/>
      <c r="C51" s="2"/>
    </row>
    <row r="52" spans="2:3" ht="12.75">
      <c r="B52" s="2"/>
      <c r="C52" s="2"/>
    </row>
    <row r="53" spans="2:3" ht="12.75">
      <c r="B53" s="2"/>
      <c r="C53" s="2"/>
    </row>
    <row r="54" spans="2:3" ht="12.75">
      <c r="B54" s="2"/>
      <c r="C54" s="2"/>
    </row>
    <row r="55" spans="2:3" ht="12.75">
      <c r="B55" s="2"/>
      <c r="C55" s="2"/>
    </row>
    <row r="56" spans="2:3" ht="12.75">
      <c r="B56" s="2"/>
      <c r="C56" s="2"/>
    </row>
  </sheetData>
  <sheetProtection/>
  <mergeCells count="2">
    <mergeCell ref="B6:C6"/>
    <mergeCell ref="B5:C5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landscape" scale="32" r:id="rId2"/>
  <headerFooter>
    <oddFooter>&amp;RFuente: Tesorería Municipal
Agosto 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4"/>
  <sheetViews>
    <sheetView zoomScale="68" zoomScaleNormal="68" zoomScalePageLayoutView="0" workbookViewId="0" topLeftCell="A1">
      <selection activeCell="B6" sqref="B6:C6"/>
    </sheetView>
  </sheetViews>
  <sheetFormatPr defaultColWidth="11.421875" defaultRowHeight="12.75"/>
  <cols>
    <col min="1" max="1" width="11.421875" style="2" customWidth="1"/>
    <col min="2" max="2" width="51.57421875" style="2" customWidth="1"/>
    <col min="3" max="3" width="25.140625" style="2" bestFit="1" customWidth="1"/>
    <col min="4" max="4" width="18.7109375" style="2" bestFit="1" customWidth="1"/>
    <col min="5" max="5" width="33.28125" style="2" bestFit="1" customWidth="1"/>
    <col min="6" max="6" width="20.28125" style="2" bestFit="1" customWidth="1"/>
    <col min="7" max="16384" width="11.421875" style="2" customWidth="1"/>
  </cols>
  <sheetData>
    <row r="1" spans="2:4" s="1" customFormat="1" ht="18">
      <c r="B1" s="62" t="s">
        <v>0</v>
      </c>
      <c r="D1" s="60"/>
    </row>
    <row r="2" spans="2:4" s="1" customFormat="1" ht="18">
      <c r="B2" s="62" t="s">
        <v>1</v>
      </c>
      <c r="D2" s="60"/>
    </row>
    <row r="3" spans="2:4" s="1" customFormat="1" ht="18">
      <c r="B3" s="62" t="s">
        <v>2</v>
      </c>
      <c r="D3" s="60"/>
    </row>
    <row r="4" s="1" customFormat="1" ht="12.75">
      <c r="B4" s="61"/>
    </row>
    <row r="5" spans="2:3" ht="25.5" customHeight="1" thickBot="1">
      <c r="B5" s="59"/>
      <c r="C5" s="4"/>
    </row>
    <row r="6" spans="2:4" ht="25.5" customHeight="1" thickBot="1">
      <c r="B6" s="91" t="s">
        <v>69</v>
      </c>
      <c r="C6" s="92"/>
      <c r="D6" s="7"/>
    </row>
    <row r="7" spans="2:3" ht="31.5">
      <c r="B7" s="47" t="s">
        <v>3</v>
      </c>
      <c r="C7" s="48" t="s">
        <v>5</v>
      </c>
    </row>
    <row r="8" spans="2:3" ht="27" customHeight="1">
      <c r="B8" s="8"/>
      <c r="C8" s="9"/>
    </row>
    <row r="9" spans="2:3" ht="39" customHeight="1">
      <c r="B9" s="13" t="s">
        <v>8</v>
      </c>
      <c r="C9" s="14">
        <f>SUM(C10:C13)</f>
        <v>131010496.50000001</v>
      </c>
    </row>
    <row r="10" spans="2:3" ht="28.5" customHeight="1">
      <c r="B10" s="20" t="s">
        <v>12</v>
      </c>
      <c r="C10" s="21">
        <v>3899448.01</v>
      </c>
    </row>
    <row r="11" spans="2:3" ht="43.5" customHeight="1">
      <c r="B11" s="20" t="s">
        <v>15</v>
      </c>
      <c r="C11" s="21">
        <v>123695042.7</v>
      </c>
    </row>
    <row r="12" spans="2:3" ht="41.25" customHeight="1">
      <c r="B12" s="20" t="s">
        <v>19</v>
      </c>
      <c r="C12" s="21">
        <v>1646646.45</v>
      </c>
    </row>
    <row r="13" spans="2:4" ht="45" customHeight="1">
      <c r="B13" s="26" t="s">
        <v>23</v>
      </c>
      <c r="C13" s="21">
        <v>1769359.34</v>
      </c>
      <c r="D13" s="27"/>
    </row>
    <row r="14" spans="2:3" ht="16.5" thickBot="1">
      <c r="B14" s="49" t="s">
        <v>27</v>
      </c>
      <c r="C14" s="50">
        <v>131010496.5</v>
      </c>
    </row>
    <row r="15" ht="15.75" customHeight="1"/>
    <row r="26" ht="22.5" customHeight="1"/>
  </sheetData>
  <sheetProtection/>
  <mergeCells count="1">
    <mergeCell ref="B6:C6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landscape" scale="32" r:id="rId2"/>
  <headerFooter>
    <oddFooter>&amp;RFuente: Tesorería Municipal
Agosto 2015</oddFooter>
  </headerFooter>
  <colBreaks count="1" manualBreakCount="1">
    <brk id="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2"/>
  <sheetViews>
    <sheetView zoomScale="68" zoomScaleNormal="68" zoomScalePageLayoutView="0" workbookViewId="0" topLeftCell="A1">
      <selection activeCell="B6" sqref="B6:C6"/>
    </sheetView>
  </sheetViews>
  <sheetFormatPr defaultColWidth="11.421875" defaultRowHeight="12.75"/>
  <cols>
    <col min="1" max="1" width="11.421875" style="2" customWidth="1"/>
    <col min="2" max="2" width="44.8515625" style="2" customWidth="1"/>
    <col min="3" max="3" width="27.7109375" style="2" bestFit="1" customWidth="1"/>
    <col min="4" max="4" width="20.28125" style="2" bestFit="1" customWidth="1"/>
    <col min="5" max="16384" width="11.421875" style="2" customWidth="1"/>
  </cols>
  <sheetData>
    <row r="1" spans="2:4" s="1" customFormat="1" ht="18">
      <c r="B1" s="62" t="s">
        <v>0</v>
      </c>
      <c r="D1" s="60"/>
    </row>
    <row r="2" spans="2:4" s="1" customFormat="1" ht="18">
      <c r="B2" s="62" t="s">
        <v>1</v>
      </c>
      <c r="D2" s="60"/>
    </row>
    <row r="3" spans="2:4" s="1" customFormat="1" ht="18">
      <c r="B3" s="62" t="s">
        <v>2</v>
      </c>
      <c r="D3" s="60"/>
    </row>
    <row r="4" s="1" customFormat="1" ht="12.75">
      <c r="B4" s="61"/>
    </row>
    <row r="5" spans="2:3" ht="25.5" customHeight="1" thickBot="1">
      <c r="B5" s="5"/>
      <c r="C5" s="6"/>
    </row>
    <row r="6" spans="2:3" ht="25.5" customHeight="1" thickBot="1">
      <c r="B6" s="94" t="s">
        <v>70</v>
      </c>
      <c r="C6" s="95"/>
    </row>
    <row r="7" spans="2:3" ht="15.75">
      <c r="B7" s="51" t="s">
        <v>6</v>
      </c>
      <c r="C7" s="48" t="s">
        <v>7</v>
      </c>
    </row>
    <row r="8" spans="2:3" ht="27" customHeight="1">
      <c r="B8" s="10"/>
      <c r="C8" s="9"/>
    </row>
    <row r="9" spans="2:3" ht="39" customHeight="1">
      <c r="B9" s="11" t="s">
        <v>9</v>
      </c>
      <c r="C9" s="15">
        <f>C10+C11</f>
        <v>22662312.39</v>
      </c>
    </row>
    <row r="10" spans="2:3" ht="28.5" customHeight="1">
      <c r="B10" s="22" t="s">
        <v>13</v>
      </c>
      <c r="C10" s="23">
        <v>6119829.9399999995</v>
      </c>
    </row>
    <row r="11" spans="2:3" ht="43.5" customHeight="1">
      <c r="B11" s="22" t="s">
        <v>16</v>
      </c>
      <c r="C11" s="23">
        <v>16542482.45</v>
      </c>
    </row>
    <row r="12" spans="2:3" ht="41.25" customHeight="1">
      <c r="B12" s="11" t="s">
        <v>20</v>
      </c>
      <c r="C12" s="17">
        <f>SUM(C13)</f>
        <v>3438548.09</v>
      </c>
    </row>
    <row r="13" spans="2:3" ht="45" customHeight="1">
      <c r="B13" s="20" t="s">
        <v>24</v>
      </c>
      <c r="C13" s="23">
        <v>3438548.09</v>
      </c>
    </row>
    <row r="14" spans="2:3" ht="15.75">
      <c r="B14" s="52" t="s">
        <v>28</v>
      </c>
      <c r="C14" s="53">
        <f>C9+C12</f>
        <v>26100860.48</v>
      </c>
    </row>
    <row r="15" spans="2:3" ht="15.75" customHeight="1">
      <c r="B15" s="52" t="s">
        <v>3</v>
      </c>
      <c r="C15" s="54" t="s">
        <v>7</v>
      </c>
    </row>
    <row r="16" spans="2:3" ht="31.5">
      <c r="B16" s="11" t="s">
        <v>8</v>
      </c>
      <c r="C16" s="28">
        <f>SUM(C17:C24)</f>
        <v>60979845.28</v>
      </c>
    </row>
    <row r="17" spans="2:3" ht="15">
      <c r="B17" s="20" t="s">
        <v>33</v>
      </c>
      <c r="C17" s="31">
        <v>36286562.63</v>
      </c>
    </row>
    <row r="18" spans="2:3" ht="15">
      <c r="B18" s="20" t="s">
        <v>36</v>
      </c>
      <c r="C18" s="31">
        <v>3879540.57</v>
      </c>
    </row>
    <row r="19" spans="2:3" ht="15">
      <c r="B19" s="20" t="s">
        <v>19</v>
      </c>
      <c r="C19" s="31">
        <v>3877113.83</v>
      </c>
    </row>
    <row r="20" spans="2:3" ht="15">
      <c r="B20" s="20" t="s">
        <v>40</v>
      </c>
      <c r="C20" s="31">
        <v>1559142.94</v>
      </c>
    </row>
    <row r="21" spans="2:3" ht="30">
      <c r="B21" s="20" t="s">
        <v>43</v>
      </c>
      <c r="C21" s="31">
        <f>7008928.5-2120.53</f>
        <v>7006807.97</v>
      </c>
    </row>
    <row r="22" spans="2:3" ht="15">
      <c r="B22" s="20" t="s">
        <v>44</v>
      </c>
      <c r="C22" s="31">
        <v>1230887.9</v>
      </c>
    </row>
    <row r="23" spans="2:3" ht="15">
      <c r="B23" s="20" t="s">
        <v>46</v>
      </c>
      <c r="C23" s="31">
        <f>4503386.91-62794.63</f>
        <v>4440592.28</v>
      </c>
    </row>
    <row r="24" spans="2:3" ht="15">
      <c r="B24" s="20" t="s">
        <v>49</v>
      </c>
      <c r="C24" s="31">
        <v>2699197.16</v>
      </c>
    </row>
    <row r="25" spans="2:3" ht="15.75">
      <c r="B25" s="36" t="s">
        <v>50</v>
      </c>
      <c r="C25" s="37">
        <f>C26</f>
        <v>8301183.5200000005</v>
      </c>
    </row>
    <row r="26" spans="2:3" ht="22.5" customHeight="1">
      <c r="B26" s="22" t="s">
        <v>51</v>
      </c>
      <c r="C26" s="31">
        <v>8301183.5200000005</v>
      </c>
    </row>
    <row r="27" spans="2:3" ht="15.75">
      <c r="B27" s="36" t="s">
        <v>45</v>
      </c>
      <c r="C27" s="37">
        <f>C28</f>
        <v>31171842.48</v>
      </c>
    </row>
    <row r="28" spans="2:3" ht="15">
      <c r="B28" s="22" t="s">
        <v>15</v>
      </c>
      <c r="C28" s="31">
        <v>31171842.48</v>
      </c>
    </row>
    <row r="29" spans="2:3" ht="31.5">
      <c r="B29" s="36" t="s">
        <v>54</v>
      </c>
      <c r="C29" s="37">
        <f>C30</f>
        <v>21376934.03</v>
      </c>
    </row>
    <row r="30" spans="2:3" ht="15">
      <c r="B30" s="22" t="s">
        <v>15</v>
      </c>
      <c r="C30" s="31">
        <v>21376934.03</v>
      </c>
    </row>
    <row r="31" spans="2:3" ht="15.75">
      <c r="B31" s="52" t="s">
        <v>27</v>
      </c>
      <c r="C31" s="53">
        <f>C16+C25+C27+C29</f>
        <v>121829805.31</v>
      </c>
    </row>
    <row r="32" spans="2:3" ht="48" thickBot="1">
      <c r="B32" s="49" t="s">
        <v>56</v>
      </c>
      <c r="C32" s="55">
        <f>C31+C14</f>
        <v>147930665.79</v>
      </c>
    </row>
  </sheetData>
  <sheetProtection/>
  <mergeCells count="1">
    <mergeCell ref="B6:C6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landscape" scale="32" r:id="rId2"/>
  <headerFooter>
    <oddFooter>&amp;RFuente: Tesorería Municipal
Agosto 2015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8"/>
  <sheetViews>
    <sheetView zoomScale="68" zoomScaleNormal="68" zoomScalePageLayoutView="0" workbookViewId="0" topLeftCell="A1">
      <selection activeCell="B6" sqref="B6:C6"/>
    </sheetView>
  </sheetViews>
  <sheetFormatPr defaultColWidth="11.421875" defaultRowHeight="12.75"/>
  <cols>
    <col min="1" max="1" width="11.421875" style="2" customWidth="1"/>
    <col min="2" max="2" width="46.421875" style="2" customWidth="1"/>
    <col min="3" max="3" width="26.140625" style="2" bestFit="1" customWidth="1"/>
    <col min="4" max="4" width="18.7109375" style="2" bestFit="1" customWidth="1"/>
    <col min="5" max="5" width="33.28125" style="2" bestFit="1" customWidth="1"/>
    <col min="6" max="6" width="20.28125" style="2" bestFit="1" customWidth="1"/>
    <col min="7" max="16384" width="11.421875" style="2" customWidth="1"/>
  </cols>
  <sheetData>
    <row r="1" spans="2:4" s="1" customFormat="1" ht="18">
      <c r="B1" s="62" t="s">
        <v>0</v>
      </c>
      <c r="D1" s="60"/>
    </row>
    <row r="2" spans="2:4" s="1" customFormat="1" ht="18">
      <c r="B2" s="62" t="s">
        <v>1</v>
      </c>
      <c r="D2" s="60"/>
    </row>
    <row r="3" spans="2:4" s="1" customFormat="1" ht="18">
      <c r="B3" s="62" t="s">
        <v>2</v>
      </c>
      <c r="D3" s="60"/>
    </row>
    <row r="4" s="1" customFormat="1" ht="12.75">
      <c r="B4" s="61"/>
    </row>
    <row r="5" ht="25.5" customHeight="1" thickBot="1"/>
    <row r="6" spans="2:4" ht="25.5" customHeight="1" thickBot="1">
      <c r="B6" s="96" t="s">
        <v>71</v>
      </c>
      <c r="C6" s="97"/>
      <c r="D6" s="7"/>
    </row>
    <row r="7" spans="2:3" ht="15.75">
      <c r="B7" s="51" t="s">
        <v>6</v>
      </c>
      <c r="C7" s="48" t="s">
        <v>7</v>
      </c>
    </row>
    <row r="8" spans="2:3" ht="27" customHeight="1">
      <c r="B8" s="10"/>
      <c r="C8" s="9"/>
    </row>
    <row r="9" spans="2:3" ht="39" customHeight="1">
      <c r="B9" s="16" t="s">
        <v>10</v>
      </c>
      <c r="C9" s="17">
        <f>C10</f>
        <v>8.12</v>
      </c>
    </row>
    <row r="10" spans="2:3" ht="28.5" customHeight="1">
      <c r="B10" s="24" t="s">
        <v>11</v>
      </c>
      <c r="C10" s="23">
        <v>8.12</v>
      </c>
    </row>
    <row r="11" spans="2:3" ht="43.5" customHeight="1">
      <c r="B11" s="16" t="s">
        <v>17</v>
      </c>
      <c r="C11" s="17">
        <f>+C12</f>
        <v>3716633.04</v>
      </c>
    </row>
    <row r="12" spans="2:3" ht="41.25" customHeight="1">
      <c r="B12" s="24" t="s">
        <v>21</v>
      </c>
      <c r="C12" s="23">
        <v>3716633.04</v>
      </c>
    </row>
    <row r="13" spans="2:4" ht="45" customHeight="1">
      <c r="B13" s="16" t="s">
        <v>25</v>
      </c>
      <c r="C13" s="17">
        <f>SUM(C14:C16)</f>
        <v>149729031.48000002</v>
      </c>
      <c r="D13" s="27"/>
    </row>
    <row r="14" spans="2:3" ht="15">
      <c r="B14" s="24" t="s">
        <v>29</v>
      </c>
      <c r="C14" s="23">
        <v>3478182.86</v>
      </c>
    </row>
    <row r="15" spans="2:3" ht="15.75" customHeight="1">
      <c r="B15" s="20" t="s">
        <v>13</v>
      </c>
      <c r="C15" s="23">
        <v>4449137.69</v>
      </c>
    </row>
    <row r="16" spans="2:3" ht="15.75">
      <c r="B16" s="29" t="s">
        <v>31</v>
      </c>
      <c r="C16" s="30">
        <f>SUM(C17:C20)</f>
        <v>141801710.93</v>
      </c>
    </row>
    <row r="17" spans="2:3" ht="15">
      <c r="B17" s="20" t="s">
        <v>34</v>
      </c>
      <c r="C17" s="23">
        <v>16910800.65</v>
      </c>
    </row>
    <row r="18" spans="2:3" ht="75">
      <c r="B18" s="20" t="s">
        <v>37</v>
      </c>
      <c r="C18" s="23">
        <f>3448508.35+8833713.12</f>
        <v>12282221.469999999</v>
      </c>
    </row>
    <row r="19" spans="2:3" ht="30">
      <c r="B19" s="20" t="s">
        <v>39</v>
      </c>
      <c r="C19" s="23">
        <v>54965388.81</v>
      </c>
    </row>
    <row r="20" spans="2:3" ht="15">
      <c r="B20" s="20" t="s">
        <v>41</v>
      </c>
      <c r="C20" s="23">
        <v>57643300</v>
      </c>
    </row>
    <row r="21" spans="2:3" ht="15.75">
      <c r="B21" s="52" t="s">
        <v>28</v>
      </c>
      <c r="C21" s="53">
        <f>+C9+C11+C13</f>
        <v>153445672.64000002</v>
      </c>
    </row>
    <row r="22" spans="2:3" ht="15.75">
      <c r="B22" s="52" t="s">
        <v>3</v>
      </c>
      <c r="C22" s="54" t="s">
        <v>7</v>
      </c>
    </row>
    <row r="23" spans="2:3" ht="31.5">
      <c r="B23" s="11" t="s">
        <v>47</v>
      </c>
      <c r="C23" s="35">
        <f>SUM(C24:C28)</f>
        <v>51624250.01</v>
      </c>
    </row>
    <row r="24" spans="2:3" ht="15">
      <c r="B24" s="20" t="s">
        <v>33</v>
      </c>
      <c r="C24" s="23">
        <v>30197181.82</v>
      </c>
    </row>
    <row r="25" spans="2:3" ht="15">
      <c r="B25" s="20" t="s">
        <v>19</v>
      </c>
      <c r="C25" s="23">
        <v>298348.23</v>
      </c>
    </row>
    <row r="26" spans="2:3" ht="22.5" customHeight="1">
      <c r="B26" s="20" t="s">
        <v>52</v>
      </c>
      <c r="C26" s="23">
        <v>12697402.31</v>
      </c>
    </row>
    <row r="27" spans="2:3" ht="15">
      <c r="B27" s="20" t="s">
        <v>53</v>
      </c>
      <c r="C27" s="23">
        <v>8276337.47</v>
      </c>
    </row>
    <row r="28" spans="2:3" ht="15">
      <c r="B28" s="20" t="s">
        <v>49</v>
      </c>
      <c r="C28" s="23">
        <v>154980.18</v>
      </c>
    </row>
    <row r="29" spans="2:3" ht="15.75">
      <c r="B29" s="16" t="s">
        <v>45</v>
      </c>
      <c r="C29" s="17">
        <f>+C30</f>
        <v>5111325.38</v>
      </c>
    </row>
    <row r="30" spans="2:3" ht="15">
      <c r="B30" s="20" t="s">
        <v>53</v>
      </c>
      <c r="C30" s="23">
        <v>5111325.38</v>
      </c>
    </row>
    <row r="31" spans="2:3" ht="31.5">
      <c r="B31" s="11" t="s">
        <v>55</v>
      </c>
      <c r="C31" s="17">
        <f>+C32</f>
        <v>12331518.21</v>
      </c>
    </row>
    <row r="32" spans="2:3" ht="15">
      <c r="B32" s="20" t="s">
        <v>53</v>
      </c>
      <c r="C32" s="23">
        <v>12331518.21</v>
      </c>
    </row>
    <row r="33" spans="2:3" ht="15.75">
      <c r="B33" s="52" t="s">
        <v>57</v>
      </c>
      <c r="C33" s="53">
        <f>+C23+C29+C31</f>
        <v>69067093.6</v>
      </c>
    </row>
    <row r="34" spans="2:3" ht="32.25" thickBot="1">
      <c r="B34" s="49" t="s">
        <v>58</v>
      </c>
      <c r="C34" s="55">
        <f>C33+C21</f>
        <v>222512766.24</v>
      </c>
    </row>
    <row r="38" ht="12.75">
      <c r="B38" s="46"/>
    </row>
  </sheetData>
  <sheetProtection/>
  <mergeCells count="1">
    <mergeCell ref="B6:C6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landscape" scale="32" r:id="rId2"/>
  <headerFooter>
    <oddFooter>&amp;RFuente: Tesorería Municipal
Agosto 2015</oddFooter>
  </headerFooter>
  <colBreaks count="1" manualBreakCount="1">
    <brk id="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8"/>
  <sheetViews>
    <sheetView zoomScale="68" zoomScaleNormal="68" zoomScalePageLayoutView="0" workbookViewId="0" topLeftCell="A4">
      <selection activeCell="C5" sqref="C5"/>
    </sheetView>
  </sheetViews>
  <sheetFormatPr defaultColWidth="11.421875" defaultRowHeight="12.75"/>
  <cols>
    <col min="1" max="1" width="11.421875" style="2" customWidth="1"/>
    <col min="2" max="2" width="46.421875" style="2" customWidth="1"/>
    <col min="3" max="3" width="26.140625" style="2" bestFit="1" customWidth="1"/>
    <col min="4" max="4" width="18.7109375" style="2" bestFit="1" customWidth="1"/>
    <col min="5" max="5" width="33.28125" style="2" bestFit="1" customWidth="1"/>
    <col min="6" max="6" width="20.28125" style="2" bestFit="1" customWidth="1"/>
    <col min="7" max="16384" width="11.421875" style="2" customWidth="1"/>
  </cols>
  <sheetData>
    <row r="1" spans="2:4" s="1" customFormat="1" ht="18">
      <c r="B1" s="62" t="s">
        <v>0</v>
      </c>
      <c r="D1" s="60"/>
    </row>
    <row r="2" spans="2:4" s="1" customFormat="1" ht="18">
      <c r="B2" s="62" t="s">
        <v>1</v>
      </c>
      <c r="D2" s="60"/>
    </row>
    <row r="3" spans="2:4" s="1" customFormat="1" ht="18">
      <c r="B3" s="62" t="s">
        <v>2</v>
      </c>
      <c r="D3" s="60"/>
    </row>
    <row r="4" s="1" customFormat="1" ht="12.75">
      <c r="B4" s="61"/>
    </row>
    <row r="6" spans="2:3" ht="15.75">
      <c r="B6" s="98" t="s">
        <v>89</v>
      </c>
      <c r="C6" s="99"/>
    </row>
    <row r="7" spans="2:3" ht="15.75">
      <c r="B7" s="63" t="s">
        <v>6</v>
      </c>
      <c r="C7" s="64" t="s">
        <v>72</v>
      </c>
    </row>
    <row r="8" spans="2:3" ht="15">
      <c r="B8" s="65"/>
      <c r="C8" s="66"/>
    </row>
    <row r="9" spans="2:3" ht="15.75">
      <c r="B9" s="67" t="s">
        <v>73</v>
      </c>
      <c r="C9" s="68">
        <f>C10</f>
        <v>2877208.14</v>
      </c>
    </row>
    <row r="10" spans="2:3" ht="30">
      <c r="B10" s="69" t="s">
        <v>74</v>
      </c>
      <c r="C10" s="70">
        <v>2877208.14</v>
      </c>
    </row>
    <row r="11" spans="2:3" ht="15.75">
      <c r="B11" s="67" t="s">
        <v>25</v>
      </c>
      <c r="C11" s="68">
        <f>C12+C20+C21</f>
        <v>133765400.8</v>
      </c>
    </row>
    <row r="12" spans="2:3" ht="15.75">
      <c r="B12" s="71" t="s">
        <v>75</v>
      </c>
      <c r="C12" s="68">
        <f>SUM(C13:C19)</f>
        <v>127475035.27</v>
      </c>
    </row>
    <row r="13" spans="2:3" ht="15">
      <c r="B13" s="72" t="s">
        <v>76</v>
      </c>
      <c r="C13" s="70">
        <f>33954144.96+1996004.32</f>
        <v>35950149.28</v>
      </c>
    </row>
    <row r="14" spans="2:3" ht="15">
      <c r="B14" s="72" t="s">
        <v>77</v>
      </c>
      <c r="C14" s="70">
        <v>31775107.44</v>
      </c>
    </row>
    <row r="15" spans="2:3" ht="15">
      <c r="B15" s="72" t="s">
        <v>40</v>
      </c>
      <c r="C15" s="70">
        <f>637373.78+5177710.45+14906.6</f>
        <v>5829990.83</v>
      </c>
    </row>
    <row r="16" spans="2:3" ht="15">
      <c r="B16" s="72" t="s">
        <v>78</v>
      </c>
      <c r="C16" s="70">
        <f>2764996.56+2996.33</f>
        <v>2767992.89</v>
      </c>
    </row>
    <row r="17" spans="2:3" ht="30">
      <c r="B17" s="72" t="s">
        <v>79</v>
      </c>
      <c r="C17" s="70">
        <v>583360</v>
      </c>
    </row>
    <row r="18" spans="2:3" ht="15">
      <c r="B18" s="72" t="s">
        <v>80</v>
      </c>
      <c r="C18" s="70">
        <v>568434.83</v>
      </c>
    </row>
    <row r="19" spans="2:3" ht="15">
      <c r="B19" s="69" t="s">
        <v>81</v>
      </c>
      <c r="C19" s="70">
        <v>50000000</v>
      </c>
    </row>
    <row r="20" spans="2:3" ht="15.75">
      <c r="B20" s="71" t="s">
        <v>13</v>
      </c>
      <c r="C20" s="68">
        <v>629783.5</v>
      </c>
    </row>
    <row r="21" spans="2:3" ht="15.75">
      <c r="B21" s="71" t="s">
        <v>82</v>
      </c>
      <c r="C21" s="68">
        <v>5660582.03</v>
      </c>
    </row>
    <row r="22" spans="2:3" ht="15.75">
      <c r="B22" s="73" t="s">
        <v>83</v>
      </c>
      <c r="C22" s="68">
        <f>SUM(C23)</f>
        <v>37656462</v>
      </c>
    </row>
    <row r="23" spans="2:3" ht="15.75">
      <c r="B23" s="71" t="s">
        <v>75</v>
      </c>
      <c r="C23" s="68">
        <f>SUM(C24:C25)</f>
        <v>37656462</v>
      </c>
    </row>
    <row r="24" spans="2:3" ht="15">
      <c r="B24" s="72" t="s">
        <v>84</v>
      </c>
      <c r="C24" s="70">
        <v>16503162</v>
      </c>
    </row>
    <row r="25" spans="2:3" ht="15">
      <c r="B25" s="72" t="s">
        <v>85</v>
      </c>
      <c r="C25" s="70">
        <v>21153300</v>
      </c>
    </row>
    <row r="26" spans="2:3" ht="15">
      <c r="B26" s="74"/>
      <c r="C26" s="70"/>
    </row>
    <row r="27" spans="2:3" ht="15.75">
      <c r="B27" s="75" t="s">
        <v>28</v>
      </c>
      <c r="C27" s="76">
        <f>C11+C9+C22</f>
        <v>174299070.94</v>
      </c>
    </row>
    <row r="28" spans="2:3" ht="15">
      <c r="B28" s="65"/>
      <c r="C28" s="70"/>
    </row>
    <row r="29" spans="2:3" ht="15">
      <c r="B29" s="77"/>
      <c r="C29" s="78"/>
    </row>
    <row r="30" spans="2:3" ht="15">
      <c r="B30" s="65"/>
      <c r="C30" s="70"/>
    </row>
    <row r="31" spans="2:3" ht="15.75">
      <c r="B31" s="79" t="s">
        <v>3</v>
      </c>
      <c r="C31" s="80" t="s">
        <v>7</v>
      </c>
    </row>
    <row r="32" spans="2:3" ht="31.5">
      <c r="B32" s="73" t="s">
        <v>8</v>
      </c>
      <c r="C32" s="81">
        <f>SUM(C33:C36)</f>
        <v>19153822.47</v>
      </c>
    </row>
    <row r="33" spans="2:3" ht="15">
      <c r="B33" s="82" t="s">
        <v>86</v>
      </c>
      <c r="C33" s="70">
        <f>2552020.25+386268.09+683007.61+730776.03+61643.83+1211129.03+1607418.98+99131.98+2466876.93+3130997.78+2314703.97</f>
        <v>15243974.48</v>
      </c>
    </row>
    <row r="34" spans="2:3" ht="15">
      <c r="B34" s="82" t="s">
        <v>40</v>
      </c>
      <c r="C34" s="70">
        <f>412809.33+1241197.51+274413.61+3121.44+93905.74+111981.05</f>
        <v>2137428.68</v>
      </c>
    </row>
    <row r="35" spans="2:3" ht="15">
      <c r="B35" s="82" t="s">
        <v>87</v>
      </c>
      <c r="C35" s="70">
        <f>1190956.76+106798.17</f>
        <v>1297754.93</v>
      </c>
    </row>
    <row r="36" spans="2:3" ht="15">
      <c r="B36" s="82" t="s">
        <v>15</v>
      </c>
      <c r="C36" s="70">
        <v>474664.38</v>
      </c>
    </row>
    <row r="37" spans="2:3" ht="15.75">
      <c r="B37" s="75" t="s">
        <v>27</v>
      </c>
      <c r="C37" s="76">
        <f>C32</f>
        <v>19153822.47</v>
      </c>
    </row>
    <row r="38" spans="2:3" ht="31.5">
      <c r="B38" s="83" t="s">
        <v>88</v>
      </c>
      <c r="C38" s="84">
        <f>C37+C27</f>
        <v>193452893.41</v>
      </c>
    </row>
  </sheetData>
  <sheetProtection/>
  <mergeCells count="1">
    <mergeCell ref="B6:C6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landscape" scale="32" r:id="rId2"/>
  <headerFooter>
    <oddFooter>&amp;RFuente: Tesorería Municipal
Agosto 2015</oddFooter>
  </headerFooter>
  <colBreaks count="1" manualBreakCount="1">
    <brk id="3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3"/>
  <sheetViews>
    <sheetView tabSelected="1" zoomScale="68" zoomScaleNormal="68" zoomScalePageLayoutView="0" workbookViewId="0" topLeftCell="A1">
      <selection activeCell="B4" sqref="B4"/>
    </sheetView>
  </sheetViews>
  <sheetFormatPr defaultColWidth="11.421875" defaultRowHeight="12.75"/>
  <cols>
    <col min="1" max="1" width="11.421875" style="2" customWidth="1"/>
    <col min="2" max="2" width="70.57421875" style="2" customWidth="1"/>
    <col min="3" max="3" width="26.140625" style="2" bestFit="1" customWidth="1"/>
    <col min="4" max="4" width="18.7109375" style="2" bestFit="1" customWidth="1"/>
    <col min="5" max="5" width="33.28125" style="2" bestFit="1" customWidth="1"/>
    <col min="6" max="6" width="20.28125" style="2" bestFit="1" customWidth="1"/>
    <col min="7" max="16384" width="11.421875" style="2" customWidth="1"/>
  </cols>
  <sheetData>
    <row r="1" spans="2:4" s="1" customFormat="1" ht="18">
      <c r="B1" s="62" t="s">
        <v>0</v>
      </c>
      <c r="D1" s="60"/>
    </row>
    <row r="2" spans="2:4" s="1" customFormat="1" ht="18">
      <c r="B2" s="62" t="s">
        <v>1</v>
      </c>
      <c r="D2" s="60"/>
    </row>
    <row r="3" spans="2:4" s="1" customFormat="1" ht="18">
      <c r="B3" s="62" t="s">
        <v>2</v>
      </c>
      <c r="D3" s="60"/>
    </row>
    <row r="4" s="1" customFormat="1" ht="12.75">
      <c r="B4" s="61"/>
    </row>
    <row r="6" spans="2:3" ht="15">
      <c r="B6" s="100" t="s">
        <v>106</v>
      </c>
      <c r="C6" s="100"/>
    </row>
    <row r="7" spans="2:3" ht="15.75">
      <c r="B7" s="63" t="s">
        <v>6</v>
      </c>
      <c r="C7" s="63" t="s">
        <v>72</v>
      </c>
    </row>
    <row r="8" spans="2:3" ht="12.75">
      <c r="B8" s="101"/>
      <c r="C8" s="101"/>
    </row>
    <row r="9" spans="2:3" ht="15">
      <c r="B9" s="102" t="s">
        <v>90</v>
      </c>
      <c r="C9" s="103">
        <f>+C11+C12+C13</f>
        <v>94978206.56</v>
      </c>
    </row>
    <row r="10" spans="2:3" ht="15">
      <c r="B10" s="104" t="s">
        <v>91</v>
      </c>
      <c r="C10" s="103">
        <v>94978206.56</v>
      </c>
    </row>
    <row r="11" spans="2:3" ht="15">
      <c r="B11" s="105" t="s">
        <v>92</v>
      </c>
      <c r="C11" s="106">
        <v>3068775</v>
      </c>
    </row>
    <row r="12" spans="2:3" ht="15">
      <c r="B12" s="105" t="s">
        <v>93</v>
      </c>
      <c r="C12" s="106">
        <v>15201900</v>
      </c>
    </row>
    <row r="13" spans="2:3" ht="15">
      <c r="B13" s="105" t="s">
        <v>94</v>
      </c>
      <c r="C13" s="106">
        <v>76707531.56</v>
      </c>
    </row>
    <row r="14" spans="2:3" ht="15">
      <c r="B14" s="102" t="s">
        <v>25</v>
      </c>
      <c r="C14" s="103">
        <f>+C15+C21+C23</f>
        <v>61722057.24</v>
      </c>
    </row>
    <row r="15" spans="2:3" ht="15">
      <c r="B15" s="104" t="s">
        <v>91</v>
      </c>
      <c r="C15" s="103">
        <v>52676052.99</v>
      </c>
    </row>
    <row r="16" spans="2:3" ht="15">
      <c r="B16" s="105" t="s">
        <v>95</v>
      </c>
      <c r="C16" s="106">
        <v>3193928.79</v>
      </c>
    </row>
    <row r="17" spans="2:3" ht="15">
      <c r="B17" s="105" t="s">
        <v>96</v>
      </c>
      <c r="C17" s="106">
        <v>9919923.81</v>
      </c>
    </row>
    <row r="18" spans="2:3" ht="15">
      <c r="B18" s="105" t="s">
        <v>97</v>
      </c>
      <c r="C18" s="106">
        <v>1427191.56</v>
      </c>
    </row>
    <row r="19" spans="2:3" ht="15">
      <c r="B19" s="105" t="s">
        <v>98</v>
      </c>
      <c r="C19" s="106">
        <v>6325683.3</v>
      </c>
    </row>
    <row r="20" spans="2:3" ht="15">
      <c r="B20" s="105" t="s">
        <v>81</v>
      </c>
      <c r="C20" s="106">
        <v>31809325.53</v>
      </c>
    </row>
    <row r="21" spans="2:3" ht="15">
      <c r="B21" s="104" t="s">
        <v>99</v>
      </c>
      <c r="C21" s="103">
        <v>6300000</v>
      </c>
    </row>
    <row r="22" spans="2:3" ht="15">
      <c r="B22" s="105" t="s">
        <v>100</v>
      </c>
      <c r="C22" s="106">
        <v>6300000</v>
      </c>
    </row>
    <row r="23" spans="2:3" ht="15">
      <c r="B23" s="104" t="s">
        <v>101</v>
      </c>
      <c r="C23" s="103">
        <v>2746004.25</v>
      </c>
    </row>
    <row r="24" spans="2:3" ht="12.75">
      <c r="B24" s="101"/>
      <c r="C24" s="101"/>
    </row>
    <row r="25" spans="2:3" ht="15.75">
      <c r="B25" s="63" t="s">
        <v>28</v>
      </c>
      <c r="C25" s="76">
        <f>+C14+C9</f>
        <v>156700263.8</v>
      </c>
    </row>
    <row r="26" spans="2:3" ht="12.75">
      <c r="B26" s="101"/>
      <c r="C26" s="101"/>
    </row>
    <row r="27" spans="2:3" ht="15.75">
      <c r="B27" s="63" t="s">
        <v>60</v>
      </c>
      <c r="C27" s="63" t="s">
        <v>72</v>
      </c>
    </row>
    <row r="28" spans="2:3" ht="15">
      <c r="B28" s="102" t="s">
        <v>47</v>
      </c>
      <c r="C28" s="103">
        <f>+C29+C30+C31</f>
        <v>49549655.6</v>
      </c>
    </row>
    <row r="29" spans="2:3" ht="15">
      <c r="B29" s="105" t="s">
        <v>102</v>
      </c>
      <c r="C29" s="106">
        <v>17481015.99</v>
      </c>
    </row>
    <row r="30" spans="2:3" ht="15">
      <c r="B30" s="105" t="s">
        <v>86</v>
      </c>
      <c r="C30" s="106">
        <v>9581697.51</v>
      </c>
    </row>
    <row r="31" spans="2:3" ht="15">
      <c r="B31" s="105" t="s">
        <v>103</v>
      </c>
      <c r="C31" s="106">
        <v>22486942.1</v>
      </c>
    </row>
    <row r="32" spans="2:3" ht="15.75">
      <c r="B32" s="63" t="s">
        <v>104</v>
      </c>
      <c r="C32" s="76">
        <f>C28</f>
        <v>49549655.6</v>
      </c>
    </row>
    <row r="33" spans="2:3" ht="31.5">
      <c r="B33" s="63" t="s">
        <v>105</v>
      </c>
      <c r="C33" s="76">
        <f>+C25+C32</f>
        <v>206249919.4</v>
      </c>
    </row>
  </sheetData>
  <sheetProtection/>
  <mergeCells count="1">
    <mergeCell ref="B6:C6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landscape" scale="32" r:id="rId2"/>
  <headerFooter>
    <oddFooter>&amp;RFuente: Tesorería Municipal
Agosto 2015</oddFooter>
  </headerFooter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USUARIO</cp:lastModifiedBy>
  <cp:lastPrinted>2015-08-07T16:53:23Z</cp:lastPrinted>
  <dcterms:created xsi:type="dcterms:W3CDTF">2015-07-22T23:37:08Z</dcterms:created>
  <dcterms:modified xsi:type="dcterms:W3CDTF">2017-09-22T19:06:32Z</dcterms:modified>
  <cp:category/>
  <cp:version/>
  <cp:contentType/>
  <cp:contentStatus/>
</cp:coreProperties>
</file>