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ectecnica\2022-2024\3 TRANSPARENCIA\2. AREGIONAL\2023\BVI. Estadísticas Fiscales\"/>
    </mc:Choice>
  </mc:AlternateContent>
  <bookViews>
    <workbookView xWindow="0" yWindow="0" windowWidth="28800" windowHeight="12330"/>
  </bookViews>
  <sheets>
    <sheet name="Ingresos 2012-2022" sheetId="10" r:id="rId1"/>
  </sheets>
  <definedNames>
    <definedName name="_xlnm.Print_Area" localSheetId="0">'Ingresos 2012-2022'!$A$1:$J$135</definedName>
    <definedName name="_xlnm.Print_Titles" localSheetId="0">'Ingresos 2012-2022'!$1:$8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9" i="10" l="1"/>
  <c r="K29" i="10"/>
  <c r="J29" i="10"/>
  <c r="I29" i="10"/>
  <c r="H29" i="10"/>
  <c r="G29" i="10"/>
  <c r="F29" i="10"/>
  <c r="E29" i="10"/>
  <c r="D29" i="10"/>
  <c r="C29" i="10"/>
  <c r="B29" i="10"/>
  <c r="L114" i="10" l="1"/>
  <c r="L49" i="10"/>
  <c r="L44" i="10"/>
  <c r="L26" i="10"/>
  <c r="L9" i="10"/>
  <c r="L27" i="10" s="1"/>
  <c r="L43" i="10" l="1"/>
  <c r="L112" i="10" s="1"/>
  <c r="L131" i="10" l="1"/>
  <c r="K114" i="10" l="1"/>
  <c r="K49" i="10"/>
  <c r="K44" i="10"/>
  <c r="K26" i="10"/>
  <c r="K9" i="10"/>
  <c r="K27" i="10" l="1"/>
  <c r="K43" i="10"/>
  <c r="K131" i="10" l="1"/>
  <c r="K112" i="10"/>
  <c r="J114" i="10" l="1"/>
  <c r="J46" i="10"/>
  <c r="J49" i="10" l="1"/>
  <c r="J44" i="10"/>
  <c r="J26" i="10"/>
  <c r="J9" i="10"/>
  <c r="J27" i="10" l="1"/>
  <c r="J43" i="10"/>
  <c r="J131" i="10" l="1"/>
  <c r="J112" i="10"/>
  <c r="I114" i="10" l="1"/>
  <c r="I49" i="10"/>
  <c r="I44" i="10"/>
  <c r="I26" i="10"/>
  <c r="I9" i="10"/>
  <c r="H26" i="10"/>
  <c r="G26" i="10"/>
  <c r="F26" i="10"/>
  <c r="E26" i="10"/>
  <c r="D26" i="10"/>
  <c r="H9" i="10"/>
  <c r="G9" i="10"/>
  <c r="F9" i="10"/>
  <c r="E9" i="10"/>
  <c r="C9" i="10"/>
  <c r="H114" i="10"/>
  <c r="H49" i="10"/>
  <c r="H44" i="10"/>
  <c r="G49" i="10"/>
  <c r="F49" i="10"/>
  <c r="G114" i="10"/>
  <c r="G44" i="10"/>
  <c r="F114" i="10"/>
  <c r="F44" i="10"/>
  <c r="E114" i="10"/>
  <c r="D114" i="10"/>
  <c r="C114" i="10"/>
  <c r="B114" i="10"/>
  <c r="D111" i="10"/>
  <c r="D49" i="10" s="1"/>
  <c r="E49" i="10"/>
  <c r="C49" i="10"/>
  <c r="B49" i="10"/>
  <c r="E44" i="10"/>
  <c r="D44" i="10"/>
  <c r="C44" i="10"/>
  <c r="B44" i="10"/>
  <c r="C26" i="10"/>
  <c r="B26" i="10"/>
  <c r="D10" i="10"/>
  <c r="D9" i="10" s="1"/>
  <c r="B10" i="10"/>
  <c r="B9" i="10" s="1"/>
  <c r="F27" i="10" l="1"/>
  <c r="D27" i="10"/>
  <c r="G43" i="10"/>
  <c r="G112" i="10" s="1"/>
  <c r="I27" i="10"/>
  <c r="F43" i="10"/>
  <c r="F112" i="10" s="1"/>
  <c r="I43" i="10"/>
  <c r="I112" i="10" s="1"/>
  <c r="H43" i="10"/>
  <c r="H112" i="10" s="1"/>
  <c r="C27" i="10"/>
  <c r="E43" i="10"/>
  <c r="E112" i="10" s="1"/>
  <c r="E27" i="10"/>
  <c r="C43" i="10"/>
  <c r="D43" i="10"/>
  <c r="D112" i="10" s="1"/>
  <c r="B43" i="10"/>
  <c r="B112" i="10" s="1"/>
  <c r="G27" i="10"/>
  <c r="H27" i="10"/>
  <c r="B27" i="10"/>
  <c r="G131" i="10" l="1"/>
  <c r="I131" i="10"/>
  <c r="F131" i="10"/>
  <c r="C131" i="10"/>
  <c r="C133" i="10" s="1"/>
  <c r="H131" i="10"/>
  <c r="E131" i="10"/>
  <c r="C112" i="10"/>
  <c r="B131" i="10"/>
  <c r="B133" i="10" s="1"/>
  <c r="D131" i="10"/>
</calcChain>
</file>

<file path=xl/comments1.xml><?xml version="1.0" encoding="utf-8"?>
<comments xmlns="http://schemas.openxmlformats.org/spreadsheetml/2006/main">
  <authors>
    <author>USUARIO</author>
  </authors>
  <commentList>
    <comment ref="F10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FEDEERAL
</t>
        </r>
      </text>
    </comment>
    <comment ref="I10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
</t>
        </r>
      </text>
    </comment>
    <comment ref="I10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estatal</t>
        </r>
      </text>
    </comment>
  </commentList>
</comments>
</file>

<file path=xl/sharedStrings.xml><?xml version="1.0" encoding="utf-8"?>
<sst xmlns="http://schemas.openxmlformats.org/spreadsheetml/2006/main" count="136" uniqueCount="126">
  <si>
    <t>IMPUESTOS</t>
  </si>
  <si>
    <t xml:space="preserve">PREDIAL </t>
  </si>
  <si>
    <t xml:space="preserve">DIVERSIONES Y ESP. PÚBLICOS </t>
  </si>
  <si>
    <t xml:space="preserve">LOTERIAS, RIFAS Y SORTEOS </t>
  </si>
  <si>
    <t>ADICIONAL</t>
  </si>
  <si>
    <t>ACCESORIOS DE IMPUESTOS</t>
  </si>
  <si>
    <t>CONTRIBUCIONES DE MEJORAS</t>
  </si>
  <si>
    <t xml:space="preserve">DERECHOS </t>
  </si>
  <si>
    <t>COBRO DERECHOS DE AGUA</t>
  </si>
  <si>
    <t>PRODUCTOS</t>
  </si>
  <si>
    <t xml:space="preserve">RECARGOS </t>
  </si>
  <si>
    <t xml:space="preserve">SANCIONES </t>
  </si>
  <si>
    <t>REINTEGROS E INDEMINIZACIONES</t>
  </si>
  <si>
    <t>GASTOS DE NOTIFICACIÓN Y EJECUCIÓN / INT.PPP</t>
  </si>
  <si>
    <t>APROVECHAMIENTOS</t>
  </si>
  <si>
    <t xml:space="preserve">INGRESOS EXTRAORDINARIOS </t>
  </si>
  <si>
    <t xml:space="preserve">PARTICIPACIONES </t>
  </si>
  <si>
    <t xml:space="preserve">FONDO DEL IMPUESTO A LA VTA. FINAL DE GASOLINA Y DIESEL </t>
  </si>
  <si>
    <t xml:space="preserve">FONDO DE COMPENSACION  </t>
  </si>
  <si>
    <t xml:space="preserve">FONDO DE FISCALIZACION  </t>
  </si>
  <si>
    <t xml:space="preserve">FONDO DE DESARROLLO MUNICIPAL </t>
  </si>
  <si>
    <t>PART.R-28 REC.ISR</t>
  </si>
  <si>
    <t>PART.R-28 F.EXTR.HIDROC.</t>
  </si>
  <si>
    <t>INTERESES RAMO 28</t>
  </si>
  <si>
    <t>APORTACIONES:</t>
  </si>
  <si>
    <t>RAMO 33</t>
  </si>
  <si>
    <t>RAMO 33   FISM</t>
  </si>
  <si>
    <t>INTERESES BANCARIOS FISM</t>
  </si>
  <si>
    <t>RAMO 33   FORTAMUN</t>
  </si>
  <si>
    <t>INTERESES BANCARIOS  FORTAMUN</t>
  </si>
  <si>
    <t>OTROS FONDOS FEDERALES</t>
  </si>
  <si>
    <t xml:space="preserve">RAMO 20 HABITAT GENERAL </t>
  </si>
  <si>
    <t>RAMO 20 HABITAT CENTRO HISTÓRICO</t>
  </si>
  <si>
    <t>RAMO 20 HABITAT VERTIENTE INTERVENCIONES PREVENTIVAS</t>
  </si>
  <si>
    <t>RAMO 20 FONCA (CIUDADES MEXICANAS PATRIMONIO)</t>
  </si>
  <si>
    <t xml:space="preserve">RAMO 20   RESCATE DE ESPACIOS PÚBLICOS </t>
  </si>
  <si>
    <t>RAMO 20 PISO FIRME</t>
  </si>
  <si>
    <t>RAMO 20 PRAH</t>
  </si>
  <si>
    <t>RAMO 23 FONDO METROPOLITANO</t>
  </si>
  <si>
    <t>RAMO 20 INTERESE FONDO METROPOLITANO</t>
  </si>
  <si>
    <t>CONADE</t>
  </si>
  <si>
    <t xml:space="preserve">FOPAM </t>
  </si>
  <si>
    <t xml:space="preserve">FOPADEM ( PROGRAMA DE PAV. Y ESP.  DEPORTIVOS ) </t>
  </si>
  <si>
    <t>FOPEDEM ( Fondo de Pav.Esp.Depo, Alumb Público y Rehabilitación de Inf. Educativa)</t>
  </si>
  <si>
    <t>APORTACIÓN FOREMOBA</t>
  </si>
  <si>
    <t xml:space="preserve">PIBAI  </t>
  </si>
  <si>
    <t>RAMO 20 3X1 MIGRANTES</t>
  </si>
  <si>
    <t>RAMO 23 VIALIDADES PRIMARIAS</t>
  </si>
  <si>
    <t xml:space="preserve">RAMO 23 CÁMARAS DE VIGILANCIA </t>
  </si>
  <si>
    <t xml:space="preserve">PROSANEAR </t>
  </si>
  <si>
    <t xml:space="preserve">CONAFOR </t>
  </si>
  <si>
    <t xml:space="preserve">RAMO 16 MEDIO AMBIENTE (PLAN DE ACCIÓN CLIMÁTICA ) </t>
  </si>
  <si>
    <t xml:space="preserve">PRODEER </t>
  </si>
  <si>
    <t xml:space="preserve">PROGRAMA MACUILXOCHITL </t>
  </si>
  <si>
    <t>RAMO 23 PROGRAMAS REGIONALES</t>
  </si>
  <si>
    <t>RAMO 23 PROYECTOS DE DESARR. REGIONAL</t>
  </si>
  <si>
    <t>SECTUR</t>
  </si>
  <si>
    <t xml:space="preserve">APORT-R-6 POL.PUB.IG </t>
  </si>
  <si>
    <t xml:space="preserve">APORT.R-16 PROSSAPYS </t>
  </si>
  <si>
    <t>APORT.R-23 CONTING.ECONÓMICAS</t>
  </si>
  <si>
    <t>APORTACION PRODDER</t>
  </si>
  <si>
    <t>APORTACIÓN FAFEF</t>
  </si>
  <si>
    <t>APORTACIÓN PROLÓGYCA</t>
  </si>
  <si>
    <t>FONREGIÓN 2014 RAMO 23</t>
  </si>
  <si>
    <t xml:space="preserve">RAMO 12 SEXO CON RESPONSABILIDAD  </t>
  </si>
  <si>
    <t>APORT.M.R-15 HABITAT VERTIENTE GENERAL</t>
  </si>
  <si>
    <t>APORT.M.R-15 HAB.CENTRO HISTÓRICO</t>
  </si>
  <si>
    <t xml:space="preserve">APORT.M.R-15 HABITAT INTERVENCIONES </t>
  </si>
  <si>
    <t>RAMO 16 ESTUFAS DISMINUC. DE USO DE LEÑA</t>
  </si>
  <si>
    <t>RAMO 23 F.INFRAESTRUCTURA DEPORTIVA</t>
  </si>
  <si>
    <t>RAMO 23 FOPEDEP</t>
  </si>
  <si>
    <t>RAMO 23 FONDO DE CULTURA</t>
  </si>
  <si>
    <t>AP.PBR PERSP.GEN.PUE</t>
  </si>
  <si>
    <t>INTERESES OTROS FONDOS FEDERALES</t>
  </si>
  <si>
    <t>CONVENIOS</t>
  </si>
  <si>
    <t xml:space="preserve">CONVENIO DE COLABORACIÓN ADMINISTRATIVA </t>
  </si>
  <si>
    <t>CONV.COLAB.ACC.SOC.B</t>
  </si>
  <si>
    <t>CONV.COLAB.A/P IMP.S</t>
  </si>
  <si>
    <t>CONV.P/INCR.FORT.ACC</t>
  </si>
  <si>
    <t>CONV.COL.ACC.ORDEN S</t>
  </si>
  <si>
    <t>OTROS INGRESOS Y BENEFICIOS</t>
  </si>
  <si>
    <t xml:space="preserve">TOTAL DE INGRESOS  </t>
  </si>
  <si>
    <t>BALANZA</t>
  </si>
  <si>
    <t>APORTAC. FORTALECE</t>
  </si>
  <si>
    <t>AP.FDO.E.F.MPIOS.PRODUCTORES DE HIDROCARBUROS</t>
  </si>
  <si>
    <t>APORT. FONDO NACIONAL EMPRENDEDOR</t>
  </si>
  <si>
    <t>RAMO 33 FORTASEG (ANTES SUBSEMUN)</t>
  </si>
  <si>
    <t>RAMO  36 INTERESES  FORTASEG (ANTES SUBSEMUN)</t>
  </si>
  <si>
    <t xml:space="preserve">APORT.FED.R-15 PROG. INFRA. PARA HABITAT </t>
  </si>
  <si>
    <t>CONV.COL.ACC.PROG. PRIO</t>
  </si>
  <si>
    <t>CONV.COLA.DIV.ACC.PR</t>
  </si>
  <si>
    <t>CONV.COLAB.DIV.ACC.INHERENTES A LABORES BEN.POB.MP</t>
  </si>
  <si>
    <t>FORT.ACC.P/PREV.EMB</t>
  </si>
  <si>
    <t>AP.FFORT.INF.EST.MUN</t>
  </si>
  <si>
    <t xml:space="preserve"> TRANSFERENCIAS, ASIGN. SUB.</t>
  </si>
  <si>
    <t>REINT. PART. EJERC. CORR</t>
  </si>
  <si>
    <t xml:space="preserve">FISE </t>
  </si>
  <si>
    <t>CONV.COL.FORT. FIN</t>
  </si>
  <si>
    <t>FONDO PARA INCENTIVAR Y ESTIMULAR LA RECAUDACION MUNICIPAL</t>
  </si>
  <si>
    <t xml:space="preserve">APORTACIÓN R-33 FISE </t>
  </si>
  <si>
    <t xml:space="preserve">APORTACIÓN R-23 FORTALECIMIENTO FINANC. P/INVERSIÓN </t>
  </si>
  <si>
    <t>FORTALECIMIENTO FINANCIERO</t>
  </si>
  <si>
    <t>CONV.COL.REV Y DIFUS. ÍNDIGENA</t>
  </si>
  <si>
    <t>OTROS APROVECHAMIENTOS</t>
  </si>
  <si>
    <t>GRAN TOTAL DE FONDOS FEDERALES</t>
  </si>
  <si>
    <t>ADQUISICIÓN DE BIENES INMUEBLES (ABI)</t>
  </si>
  <si>
    <t>ACCESORIOS DE APROVECHAMIENTOS</t>
  </si>
  <si>
    <t>OTROS RECURSOS APORTACIÓN ESTATAL</t>
  </si>
  <si>
    <t>AP.CONV.COLAB."ACMPM</t>
  </si>
  <si>
    <t>CONV.COORD.PROG.1+1 (Est. Mpal.)</t>
  </si>
  <si>
    <t xml:space="preserve">TOTAL DE ING. DE GESTIÓN (Recursos Propios) </t>
  </si>
  <si>
    <t>CONCEPTO</t>
  </si>
  <si>
    <t>FEIEF (fondo de estabilizacion de los ingresos de las entidades federativas) del FIERM</t>
  </si>
  <si>
    <t>FEIEFdel FONDO DE FISCALIZACIÓN.</t>
  </si>
  <si>
    <t>FEIEF (fondo de estabilizacion de los ingresos de las entidades federativas), del Fondo de Desarrollo Municipal.</t>
  </si>
  <si>
    <t>CONV.FINAN.AG.FRANCESA</t>
  </si>
  <si>
    <t>N.A.</t>
  </si>
  <si>
    <t>PROGRAMA NACIONAL DE RECONSTRUCCIÓN (PNR)</t>
  </si>
  <si>
    <t>CIUDADES MEXICANAS</t>
  </si>
  <si>
    <t>CONVENIO APOYO REC. FINANCIEROS NO REGULARIZABLES</t>
  </si>
  <si>
    <t>ESTADÍSTICAS FISCALES DE LOS INGRESOS TOTALES 2012-2022</t>
  </si>
  <si>
    <t>REINTEGRO DEL CONVENIO PROG. DESARROLLO INST. MPAL. (DIM)</t>
  </si>
  <si>
    <t>CONV.COLAB."ACMPM" Pospre 830112 Barrios San Antonio y el Refugio (Incluye intereses $519.43)</t>
  </si>
  <si>
    <t>CONV. FINANC. AGENCIA FRANCESA</t>
  </si>
  <si>
    <t>PROG. AYUDAS PROY.</t>
  </si>
  <si>
    <t>CONV.COLAB. Y COORD. CARRETERAS DE CUOTA-PUEBLA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</si>
</sst>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gency FB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sz val="12"/>
      <color theme="1"/>
      <name val="Antique Olive Roman"/>
      <family val="2"/>
    </font>
    <font>
      <b/>
      <sz val="15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8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4" fontId="0" fillId="0" borderId="0" xfId="0" applyNumberFormat="1" applyFont="1"/>
    <xf numFmtId="4" fontId="0" fillId="0" borderId="0" xfId="0" applyNumberFormat="1"/>
    <xf numFmtId="4" fontId="21" fillId="0" borderId="0" xfId="502" applyNumberFormat="1" applyFont="1" applyAlignment="1">
      <alignment horizontal="right"/>
    </xf>
    <xf numFmtId="0" fontId="25" fillId="0" borderId="0" xfId="0" applyFont="1" applyAlignment="1">
      <alignment horizontal="center"/>
    </xf>
    <xf numFmtId="4" fontId="26" fillId="0" borderId="0" xfId="502" applyNumberFormat="1" applyFont="1" applyAlignment="1">
      <alignment horizontal="right"/>
    </xf>
    <xf numFmtId="0" fontId="24" fillId="33" borderId="12" xfId="502" applyNumberFormat="1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/>
    </xf>
    <xf numFmtId="44" fontId="32" fillId="0" borderId="0" xfId="502" applyFont="1"/>
    <xf numFmtId="43" fontId="25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2" fillId="34" borderId="11" xfId="0" applyFont="1" applyFill="1" applyBorder="1" applyAlignment="1">
      <alignment horizontal="center" vertical="center" wrapText="1"/>
    </xf>
    <xf numFmtId="4" fontId="23" fillId="34" borderId="11" xfId="502" applyNumberFormat="1" applyFont="1" applyFill="1" applyBorder="1" applyAlignment="1">
      <alignment horizontal="right" wrapText="1"/>
    </xf>
    <xf numFmtId="0" fontId="22" fillId="34" borderId="10" xfId="0" applyFont="1" applyFill="1" applyBorder="1" applyAlignment="1">
      <alignment horizontal="center" wrapText="1"/>
    </xf>
    <xf numFmtId="4" fontId="23" fillId="34" borderId="10" xfId="502" applyNumberFormat="1" applyFont="1" applyFill="1" applyBorder="1" applyAlignment="1">
      <alignment horizontal="right" wrapText="1"/>
    </xf>
    <xf numFmtId="0" fontId="23" fillId="34" borderId="10" xfId="0" applyFont="1" applyFill="1" applyBorder="1" applyAlignment="1">
      <alignment horizontal="center" vertical="center"/>
    </xf>
    <xf numFmtId="4" fontId="23" fillId="34" borderId="10" xfId="502" applyNumberFormat="1" applyFont="1" applyFill="1" applyBorder="1" applyAlignment="1">
      <alignment horizontal="right" vertical="center"/>
    </xf>
    <xf numFmtId="0" fontId="29" fillId="35" borderId="10" xfId="0" applyFont="1" applyFill="1" applyBorder="1" applyAlignment="1">
      <alignment horizontal="center" wrapText="1"/>
    </xf>
    <xf numFmtId="4" fontId="30" fillId="35" borderId="10" xfId="502" applyNumberFormat="1" applyFont="1" applyFill="1" applyBorder="1" applyAlignment="1">
      <alignment horizontal="right" wrapText="1"/>
    </xf>
    <xf numFmtId="0" fontId="29" fillId="36" borderId="10" xfId="0" applyFont="1" applyFill="1" applyBorder="1" applyAlignment="1">
      <alignment horizontal="center" wrapText="1"/>
    </xf>
    <xf numFmtId="4" fontId="30" fillId="36" borderId="10" xfId="502" applyNumberFormat="1" applyFont="1" applyFill="1" applyBorder="1" applyAlignment="1">
      <alignment horizontal="right" wrapText="1"/>
    </xf>
    <xf numFmtId="0" fontId="31" fillId="34" borderId="10" xfId="0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vertical="center" wrapText="1"/>
    </xf>
    <xf numFmtId="4" fontId="23" fillId="34" borderId="10" xfId="502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wrapText="1"/>
    </xf>
    <xf numFmtId="4" fontId="20" fillId="0" borderId="10" xfId="502" applyNumberFormat="1" applyFont="1" applyFill="1" applyBorder="1" applyAlignment="1">
      <alignment horizontal="right" wrapText="1"/>
    </xf>
    <xf numFmtId="43" fontId="20" fillId="0" borderId="10" xfId="503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center" wrapText="1"/>
    </xf>
    <xf numFmtId="4" fontId="28" fillId="0" borderId="10" xfId="502" applyNumberFormat="1" applyFont="1" applyFill="1" applyBorder="1" applyAlignment="1">
      <alignment horizontal="right" wrapText="1"/>
    </xf>
  </cellXfs>
  <cellStyles count="504">
    <cellStyle name="20% - Énfasis1" xfId="18" builtinId="30" customBuiltin="1"/>
    <cellStyle name="20% - Énfasis1 10" xfId="142"/>
    <cellStyle name="20% - Énfasis1 11" xfId="155"/>
    <cellStyle name="20% - Énfasis1 12" xfId="168"/>
    <cellStyle name="20% - Énfasis1 13" xfId="181"/>
    <cellStyle name="20% - Énfasis1 14" xfId="194"/>
    <cellStyle name="20% - Énfasis1 15" xfId="207"/>
    <cellStyle name="20% - Énfasis1 16" xfId="220"/>
    <cellStyle name="20% - Énfasis1 17" xfId="233"/>
    <cellStyle name="20% - Énfasis1 18" xfId="246"/>
    <cellStyle name="20% - Énfasis1 19" xfId="259"/>
    <cellStyle name="20% - Énfasis1 2" xfId="53"/>
    <cellStyle name="20% - Énfasis1 20" xfId="272"/>
    <cellStyle name="20% - Énfasis1 21" xfId="285"/>
    <cellStyle name="20% - Énfasis1 22" xfId="298"/>
    <cellStyle name="20% - Énfasis1 23" xfId="311"/>
    <cellStyle name="20% - Énfasis1 24" xfId="324"/>
    <cellStyle name="20% - Énfasis1 25" xfId="337"/>
    <cellStyle name="20% - Énfasis1 26" xfId="349"/>
    <cellStyle name="20% - Énfasis1 27" xfId="362"/>
    <cellStyle name="20% - Énfasis1 28" xfId="375"/>
    <cellStyle name="20% - Énfasis1 29" xfId="408"/>
    <cellStyle name="20% - Énfasis1 3" xfId="50"/>
    <cellStyle name="20% - Énfasis1 30" xfId="379"/>
    <cellStyle name="20% - Énfasis1 31" xfId="411"/>
    <cellStyle name="20% - Énfasis1 32" xfId="442"/>
    <cellStyle name="20% - Énfasis1 33" xfId="439"/>
    <cellStyle name="20% - Énfasis1 34" xfId="451"/>
    <cellStyle name="20% - Énfasis1 35" xfId="463"/>
    <cellStyle name="20% - Énfasis1 36" xfId="475"/>
    <cellStyle name="20% - Énfasis1 4" xfId="64"/>
    <cellStyle name="20% - Énfasis1 5" xfId="77"/>
    <cellStyle name="20% - Énfasis1 6" xfId="90"/>
    <cellStyle name="20% - Énfasis1 7" xfId="103"/>
    <cellStyle name="20% - Énfasis1 8" xfId="116"/>
    <cellStyle name="20% - Énfasis1 9" xfId="129"/>
    <cellStyle name="20% - Énfasis2" xfId="22" builtinId="34" customBuiltin="1"/>
    <cellStyle name="20% - Énfasis2 10" xfId="161"/>
    <cellStyle name="20% - Énfasis2 11" xfId="174"/>
    <cellStyle name="20% - Énfasis2 12" xfId="187"/>
    <cellStyle name="20% - Énfasis2 13" xfId="200"/>
    <cellStyle name="20% - Énfasis2 14" xfId="213"/>
    <cellStyle name="20% - Énfasis2 15" xfId="226"/>
    <cellStyle name="20% - Énfasis2 16" xfId="239"/>
    <cellStyle name="20% - Énfasis2 17" xfId="252"/>
    <cellStyle name="20% - Énfasis2 18" xfId="265"/>
    <cellStyle name="20% - Énfasis2 19" xfId="278"/>
    <cellStyle name="20% - Énfasis2 2" xfId="57"/>
    <cellStyle name="20% - Énfasis2 20" xfId="291"/>
    <cellStyle name="20% - Énfasis2 21" xfId="304"/>
    <cellStyle name="20% - Énfasis2 22" xfId="317"/>
    <cellStyle name="20% - Énfasis2 23" xfId="330"/>
    <cellStyle name="20% - Énfasis2 24" xfId="343"/>
    <cellStyle name="20% - Énfasis2 25" xfId="356"/>
    <cellStyle name="20% - Énfasis2 26" xfId="368"/>
    <cellStyle name="20% - Énfasis2 27" xfId="382"/>
    <cellStyle name="20% - Énfasis2 28" xfId="395"/>
    <cellStyle name="20% - Énfasis2 29" xfId="388"/>
    <cellStyle name="20% - Énfasis2 3" xfId="70"/>
    <cellStyle name="20% - Énfasis2 30" xfId="417"/>
    <cellStyle name="20% - Énfasis2 31" xfId="428"/>
    <cellStyle name="20% - Énfasis2 32" xfId="446"/>
    <cellStyle name="20% - Énfasis2 33" xfId="457"/>
    <cellStyle name="20% - Énfasis2 34" xfId="469"/>
    <cellStyle name="20% - Énfasis2 35" xfId="481"/>
    <cellStyle name="20% - Énfasis2 36" xfId="492"/>
    <cellStyle name="20% - Énfasis2 4" xfId="83"/>
    <cellStyle name="20% - Énfasis2 5" xfId="96"/>
    <cellStyle name="20% - Énfasis2 6" xfId="109"/>
    <cellStyle name="20% - Énfasis2 7" xfId="122"/>
    <cellStyle name="20% - Énfasis2 8" xfId="135"/>
    <cellStyle name="20% - Énfasis2 9" xfId="148"/>
    <cellStyle name="20% - Énfasis3" xfId="26" builtinId="38" customBuiltin="1"/>
    <cellStyle name="20% - Énfasis3 10" xfId="89"/>
    <cellStyle name="20% - Énfasis3 11" xfId="102"/>
    <cellStyle name="20% - Énfasis3 12" xfId="115"/>
    <cellStyle name="20% - Énfasis3 13" xfId="128"/>
    <cellStyle name="20% - Énfasis3 14" xfId="141"/>
    <cellStyle name="20% - Énfasis3 15" xfId="154"/>
    <cellStyle name="20% - Énfasis3 16" xfId="167"/>
    <cellStyle name="20% - Énfasis3 17" xfId="180"/>
    <cellStyle name="20% - Énfasis3 18" xfId="193"/>
    <cellStyle name="20% - Énfasis3 19" xfId="206"/>
    <cellStyle name="20% - Énfasis3 2" xfId="61"/>
    <cellStyle name="20% - Énfasis3 20" xfId="219"/>
    <cellStyle name="20% - Énfasis3 21" xfId="232"/>
    <cellStyle name="20% - Énfasis3 22" xfId="245"/>
    <cellStyle name="20% - Énfasis3 23" xfId="258"/>
    <cellStyle name="20% - Énfasis3 24" xfId="271"/>
    <cellStyle name="20% - Énfasis3 25" xfId="284"/>
    <cellStyle name="20% - Énfasis3 26" xfId="297"/>
    <cellStyle name="20% - Énfasis3 27" xfId="310"/>
    <cellStyle name="20% - Énfasis3 28" xfId="323"/>
    <cellStyle name="20% - Énfasis3 29" xfId="409"/>
    <cellStyle name="20% - Énfasis3 3" xfId="55"/>
    <cellStyle name="20% - Énfasis3 30" xfId="402"/>
    <cellStyle name="20% - Énfasis3 31" xfId="48"/>
    <cellStyle name="20% - Énfasis3 32" xfId="449"/>
    <cellStyle name="20% - Énfasis3 33" xfId="444"/>
    <cellStyle name="20% - Énfasis3 34" xfId="438"/>
    <cellStyle name="20% - Énfasis3 35" xfId="440"/>
    <cellStyle name="20% - Énfasis3 36" xfId="448"/>
    <cellStyle name="20% - Énfasis3 4" xfId="47"/>
    <cellStyle name="20% - Énfasis3 5" xfId="51"/>
    <cellStyle name="20% - Énfasis3 6" xfId="60"/>
    <cellStyle name="20% - Énfasis3 7" xfId="59"/>
    <cellStyle name="20% - Énfasis3 8" xfId="63"/>
    <cellStyle name="20% - Énfasis3 9" xfId="76"/>
    <cellStyle name="20% - Énfasis4" xfId="30" builtinId="42" customBuiltin="1"/>
    <cellStyle name="20% - Énfasis4 10" xfId="169"/>
    <cellStyle name="20% - Énfasis4 11" xfId="182"/>
    <cellStyle name="20% - Énfasis4 12" xfId="195"/>
    <cellStyle name="20% - Énfasis4 13" xfId="208"/>
    <cellStyle name="20% - Énfasis4 14" xfId="221"/>
    <cellStyle name="20% - Énfasis4 15" xfId="234"/>
    <cellStyle name="20% - Énfasis4 16" xfId="247"/>
    <cellStyle name="20% - Énfasis4 17" xfId="260"/>
    <cellStyle name="20% - Énfasis4 18" xfId="273"/>
    <cellStyle name="20% - Énfasis4 19" xfId="286"/>
    <cellStyle name="20% - Énfasis4 2" xfId="65"/>
    <cellStyle name="20% - Énfasis4 20" xfId="299"/>
    <cellStyle name="20% - Énfasis4 21" xfId="312"/>
    <cellStyle name="20% - Énfasis4 22" xfId="325"/>
    <cellStyle name="20% - Énfasis4 23" xfId="338"/>
    <cellStyle name="20% - Énfasis4 24" xfId="350"/>
    <cellStyle name="20% - Énfasis4 25" xfId="363"/>
    <cellStyle name="20% - Énfasis4 26" xfId="376"/>
    <cellStyle name="20% - Énfasis4 27" xfId="389"/>
    <cellStyle name="20% - Énfasis4 28" xfId="400"/>
    <cellStyle name="20% - Énfasis4 29" xfId="412"/>
    <cellStyle name="20% - Énfasis4 3" xfId="78"/>
    <cellStyle name="20% - Énfasis4 30" xfId="423"/>
    <cellStyle name="20% - Énfasis4 31" xfId="432"/>
    <cellStyle name="20% - Énfasis4 32" xfId="452"/>
    <cellStyle name="20% - Énfasis4 33" xfId="464"/>
    <cellStyle name="20% - Énfasis4 34" xfId="476"/>
    <cellStyle name="20% - Énfasis4 35" xfId="487"/>
    <cellStyle name="20% - Énfasis4 36" xfId="496"/>
    <cellStyle name="20% - Énfasis4 4" xfId="91"/>
    <cellStyle name="20% - Énfasis4 5" xfId="104"/>
    <cellStyle name="20% - Énfasis4 6" xfId="117"/>
    <cellStyle name="20% - Énfasis4 7" xfId="130"/>
    <cellStyle name="20% - Énfasis4 8" xfId="143"/>
    <cellStyle name="20% - Énfasis4 9" xfId="156"/>
    <cellStyle name="20% - Énfasis5" xfId="34" builtinId="46" customBuiltin="1"/>
    <cellStyle name="20% - Énfasis5 10" xfId="172"/>
    <cellStyle name="20% - Énfasis5 11" xfId="185"/>
    <cellStyle name="20% - Énfasis5 12" xfId="198"/>
    <cellStyle name="20% - Énfasis5 13" xfId="211"/>
    <cellStyle name="20% - Énfasis5 14" xfId="224"/>
    <cellStyle name="20% - Énfasis5 15" xfId="237"/>
    <cellStyle name="20% - Énfasis5 16" xfId="250"/>
    <cellStyle name="20% - Énfasis5 17" xfId="263"/>
    <cellStyle name="20% - Énfasis5 18" xfId="276"/>
    <cellStyle name="20% - Énfasis5 19" xfId="289"/>
    <cellStyle name="20% - Énfasis5 2" xfId="68"/>
    <cellStyle name="20% - Énfasis5 20" xfId="302"/>
    <cellStyle name="20% - Énfasis5 21" xfId="315"/>
    <cellStyle name="20% - Énfasis5 22" xfId="328"/>
    <cellStyle name="20% - Énfasis5 23" xfId="341"/>
    <cellStyle name="20% - Énfasis5 24" xfId="354"/>
    <cellStyle name="20% - Énfasis5 25" xfId="366"/>
    <cellStyle name="20% - Énfasis5 26" xfId="380"/>
    <cellStyle name="20% - Énfasis5 27" xfId="393"/>
    <cellStyle name="20% - Énfasis5 28" xfId="403"/>
    <cellStyle name="20% - Énfasis5 29" xfId="415"/>
    <cellStyle name="20% - Énfasis5 3" xfId="81"/>
    <cellStyle name="20% - Énfasis5 30" xfId="426"/>
    <cellStyle name="20% - Énfasis5 31" xfId="434"/>
    <cellStyle name="20% - Énfasis5 32" xfId="455"/>
    <cellStyle name="20% - Énfasis5 33" xfId="467"/>
    <cellStyle name="20% - Énfasis5 34" xfId="479"/>
    <cellStyle name="20% - Énfasis5 35" xfId="490"/>
    <cellStyle name="20% - Énfasis5 36" xfId="498"/>
    <cellStyle name="20% - Énfasis5 4" xfId="94"/>
    <cellStyle name="20% - Énfasis5 5" xfId="107"/>
    <cellStyle name="20% - Énfasis5 6" xfId="120"/>
    <cellStyle name="20% - Énfasis5 7" xfId="133"/>
    <cellStyle name="20% - Énfasis5 8" xfId="146"/>
    <cellStyle name="20% - Énfasis5 9" xfId="159"/>
    <cellStyle name="20% - Énfasis6" xfId="38" builtinId="50" customBuiltin="1"/>
    <cellStyle name="20% - Énfasis6 10" xfId="176"/>
    <cellStyle name="20% - Énfasis6 11" xfId="189"/>
    <cellStyle name="20% - Énfasis6 12" xfId="202"/>
    <cellStyle name="20% - Énfasis6 13" xfId="215"/>
    <cellStyle name="20% - Énfasis6 14" xfId="228"/>
    <cellStyle name="20% - Énfasis6 15" xfId="241"/>
    <cellStyle name="20% - Énfasis6 16" xfId="254"/>
    <cellStyle name="20% - Énfasis6 17" xfId="267"/>
    <cellStyle name="20% - Énfasis6 18" xfId="280"/>
    <cellStyle name="20% - Énfasis6 19" xfId="293"/>
    <cellStyle name="20% - Énfasis6 2" xfId="72"/>
    <cellStyle name="20% - Énfasis6 20" xfId="306"/>
    <cellStyle name="20% - Énfasis6 21" xfId="319"/>
    <cellStyle name="20% - Énfasis6 22" xfId="332"/>
    <cellStyle name="20% - Énfasis6 23" xfId="345"/>
    <cellStyle name="20% - Énfasis6 24" xfId="358"/>
    <cellStyle name="20% - Énfasis6 25" xfId="370"/>
    <cellStyle name="20% - Énfasis6 26" xfId="384"/>
    <cellStyle name="20% - Énfasis6 27" xfId="396"/>
    <cellStyle name="20% - Énfasis6 28" xfId="406"/>
    <cellStyle name="20% - Énfasis6 29" xfId="419"/>
    <cellStyle name="20% - Énfasis6 3" xfId="85"/>
    <cellStyle name="20% - Énfasis6 30" xfId="429"/>
    <cellStyle name="20% - Énfasis6 31" xfId="436"/>
    <cellStyle name="20% - Énfasis6 32" xfId="459"/>
    <cellStyle name="20% - Énfasis6 33" xfId="471"/>
    <cellStyle name="20% - Énfasis6 34" xfId="483"/>
    <cellStyle name="20% - Énfasis6 35" xfId="493"/>
    <cellStyle name="20% - Énfasis6 36" xfId="500"/>
    <cellStyle name="20% - Énfasis6 4" xfId="98"/>
    <cellStyle name="20% - Énfasis6 5" xfId="111"/>
    <cellStyle name="20% - Énfasis6 6" xfId="124"/>
    <cellStyle name="20% - Énfasis6 7" xfId="137"/>
    <cellStyle name="20% - Énfasis6 8" xfId="150"/>
    <cellStyle name="20% - Énfasis6 9" xfId="163"/>
    <cellStyle name="40% - Énfasis1" xfId="19" builtinId="31" customBuiltin="1"/>
    <cellStyle name="40% - Énfasis1 10" xfId="149"/>
    <cellStyle name="40% - Énfasis1 11" xfId="162"/>
    <cellStyle name="40% - Énfasis1 12" xfId="175"/>
    <cellStyle name="40% - Énfasis1 13" xfId="188"/>
    <cellStyle name="40% - Énfasis1 14" xfId="201"/>
    <cellStyle name="40% - Énfasis1 15" xfId="214"/>
    <cellStyle name="40% - Énfasis1 16" xfId="227"/>
    <cellStyle name="40% - Énfasis1 17" xfId="240"/>
    <cellStyle name="40% - Énfasis1 18" xfId="253"/>
    <cellStyle name="40% - Énfasis1 19" xfId="266"/>
    <cellStyle name="40% - Énfasis1 2" xfId="54"/>
    <cellStyle name="40% - Énfasis1 20" xfId="279"/>
    <cellStyle name="40% - Énfasis1 21" xfId="292"/>
    <cellStyle name="40% - Énfasis1 22" xfId="305"/>
    <cellStyle name="40% - Énfasis1 23" xfId="318"/>
    <cellStyle name="40% - Énfasis1 24" xfId="331"/>
    <cellStyle name="40% - Énfasis1 25" xfId="344"/>
    <cellStyle name="40% - Énfasis1 26" xfId="357"/>
    <cellStyle name="40% - Énfasis1 27" xfId="369"/>
    <cellStyle name="40% - Énfasis1 28" xfId="383"/>
    <cellStyle name="40% - Énfasis1 29" xfId="405"/>
    <cellStyle name="40% - Énfasis1 3" xfId="49"/>
    <cellStyle name="40% - Énfasis1 30" xfId="374"/>
    <cellStyle name="40% - Énfasis1 31" xfId="418"/>
    <cellStyle name="40% - Énfasis1 32" xfId="443"/>
    <cellStyle name="40% - Énfasis1 33" xfId="353"/>
    <cellStyle name="40% - Énfasis1 34" xfId="458"/>
    <cellStyle name="40% - Énfasis1 35" xfId="470"/>
    <cellStyle name="40% - Énfasis1 36" xfId="482"/>
    <cellStyle name="40% - Énfasis1 4" xfId="71"/>
    <cellStyle name="40% - Énfasis1 5" xfId="84"/>
    <cellStyle name="40% - Énfasis1 6" xfId="97"/>
    <cellStyle name="40% - Énfasis1 7" xfId="110"/>
    <cellStyle name="40% - Énfasis1 8" xfId="123"/>
    <cellStyle name="40% - Énfasis1 9" xfId="136"/>
    <cellStyle name="40% - Énfasis2" xfId="23" builtinId="35" customBuiltin="1"/>
    <cellStyle name="40% - Énfasis2 10" xfId="158"/>
    <cellStyle name="40% - Énfasis2 11" xfId="171"/>
    <cellStyle name="40% - Énfasis2 12" xfId="184"/>
    <cellStyle name="40% - Énfasis2 13" xfId="197"/>
    <cellStyle name="40% - Énfasis2 14" xfId="210"/>
    <cellStyle name="40% - Énfasis2 15" xfId="223"/>
    <cellStyle name="40% - Énfasis2 16" xfId="236"/>
    <cellStyle name="40% - Énfasis2 17" xfId="249"/>
    <cellStyle name="40% - Énfasis2 18" xfId="262"/>
    <cellStyle name="40% - Énfasis2 19" xfId="275"/>
    <cellStyle name="40% - Énfasis2 2" xfId="58"/>
    <cellStyle name="40% - Énfasis2 20" xfId="288"/>
    <cellStyle name="40% - Énfasis2 21" xfId="301"/>
    <cellStyle name="40% - Énfasis2 22" xfId="314"/>
    <cellStyle name="40% - Énfasis2 23" xfId="327"/>
    <cellStyle name="40% - Énfasis2 24" xfId="340"/>
    <cellStyle name="40% - Énfasis2 25" xfId="352"/>
    <cellStyle name="40% - Énfasis2 26" xfId="365"/>
    <cellStyle name="40% - Énfasis2 27" xfId="378"/>
    <cellStyle name="40% - Énfasis2 28" xfId="391"/>
    <cellStyle name="40% - Énfasis2 29" xfId="336"/>
    <cellStyle name="40% - Énfasis2 3" xfId="67"/>
    <cellStyle name="40% - Énfasis2 30" xfId="414"/>
    <cellStyle name="40% - Énfasis2 31" xfId="425"/>
    <cellStyle name="40% - Énfasis2 32" xfId="447"/>
    <cellStyle name="40% - Énfasis2 33" xfId="454"/>
    <cellStyle name="40% - Énfasis2 34" xfId="466"/>
    <cellStyle name="40% - Énfasis2 35" xfId="478"/>
    <cellStyle name="40% - Énfasis2 36" xfId="489"/>
    <cellStyle name="40% - Énfasis2 4" xfId="80"/>
    <cellStyle name="40% - Énfasis2 5" xfId="93"/>
    <cellStyle name="40% - Énfasis2 6" xfId="106"/>
    <cellStyle name="40% - Énfasis2 7" xfId="119"/>
    <cellStyle name="40% - Énfasis2 8" xfId="132"/>
    <cellStyle name="40% - Énfasis2 9" xfId="145"/>
    <cellStyle name="40% - Énfasis3" xfId="27" builtinId="39" customBuiltin="1"/>
    <cellStyle name="40% - Énfasis3 10" xfId="166"/>
    <cellStyle name="40% - Énfasis3 11" xfId="179"/>
    <cellStyle name="40% - Énfasis3 12" xfId="192"/>
    <cellStyle name="40% - Énfasis3 13" xfId="205"/>
    <cellStyle name="40% - Énfasis3 14" xfId="218"/>
    <cellStyle name="40% - Énfasis3 15" xfId="231"/>
    <cellStyle name="40% - Énfasis3 16" xfId="244"/>
    <cellStyle name="40% - Énfasis3 17" xfId="257"/>
    <cellStyle name="40% - Énfasis3 18" xfId="270"/>
    <cellStyle name="40% - Énfasis3 19" xfId="283"/>
    <cellStyle name="40% - Énfasis3 2" xfId="62"/>
    <cellStyle name="40% - Énfasis3 20" xfId="296"/>
    <cellStyle name="40% - Énfasis3 21" xfId="309"/>
    <cellStyle name="40% - Énfasis3 22" xfId="322"/>
    <cellStyle name="40% - Énfasis3 23" xfId="335"/>
    <cellStyle name="40% - Énfasis3 24" xfId="348"/>
    <cellStyle name="40% - Énfasis3 25" xfId="361"/>
    <cellStyle name="40% - Énfasis3 26" xfId="373"/>
    <cellStyle name="40% - Énfasis3 27" xfId="387"/>
    <cellStyle name="40% - Énfasis3 28" xfId="398"/>
    <cellStyle name="40% - Énfasis3 29" xfId="410"/>
    <cellStyle name="40% - Énfasis3 3" xfId="75"/>
    <cellStyle name="40% - Énfasis3 30" xfId="422"/>
    <cellStyle name="40% - Énfasis3 31" xfId="431"/>
    <cellStyle name="40% - Énfasis3 32" xfId="450"/>
    <cellStyle name="40% - Énfasis3 33" xfId="462"/>
    <cellStyle name="40% - Énfasis3 34" xfId="474"/>
    <cellStyle name="40% - Énfasis3 35" xfId="486"/>
    <cellStyle name="40% - Énfasis3 36" xfId="495"/>
    <cellStyle name="40% - Énfasis3 4" xfId="88"/>
    <cellStyle name="40% - Énfasis3 5" xfId="101"/>
    <cellStyle name="40% - Énfasis3 6" xfId="114"/>
    <cellStyle name="40% - Énfasis3 7" xfId="127"/>
    <cellStyle name="40% - Énfasis3 8" xfId="140"/>
    <cellStyle name="40% - Énfasis3 9" xfId="153"/>
    <cellStyle name="40% - Énfasis4" xfId="31" builtinId="43" customBuiltin="1"/>
    <cellStyle name="40% - Énfasis4 10" xfId="170"/>
    <cellStyle name="40% - Énfasis4 11" xfId="183"/>
    <cellStyle name="40% - Énfasis4 12" xfId="196"/>
    <cellStyle name="40% - Énfasis4 13" xfId="209"/>
    <cellStyle name="40% - Énfasis4 14" xfId="222"/>
    <cellStyle name="40% - Énfasis4 15" xfId="235"/>
    <cellStyle name="40% - Énfasis4 16" xfId="248"/>
    <cellStyle name="40% - Énfasis4 17" xfId="261"/>
    <cellStyle name="40% - Énfasis4 18" xfId="274"/>
    <cellStyle name="40% - Énfasis4 19" xfId="287"/>
    <cellStyle name="40% - Énfasis4 2" xfId="66"/>
    <cellStyle name="40% - Énfasis4 20" xfId="300"/>
    <cellStyle name="40% - Énfasis4 21" xfId="313"/>
    <cellStyle name="40% - Énfasis4 22" xfId="326"/>
    <cellStyle name="40% - Énfasis4 23" xfId="339"/>
    <cellStyle name="40% - Énfasis4 24" xfId="351"/>
    <cellStyle name="40% - Énfasis4 25" xfId="364"/>
    <cellStyle name="40% - Énfasis4 26" xfId="377"/>
    <cellStyle name="40% - Énfasis4 27" xfId="390"/>
    <cellStyle name="40% - Énfasis4 28" xfId="401"/>
    <cellStyle name="40% - Énfasis4 29" xfId="413"/>
    <cellStyle name="40% - Énfasis4 3" xfId="79"/>
    <cellStyle name="40% - Énfasis4 30" xfId="424"/>
    <cellStyle name="40% - Énfasis4 31" xfId="433"/>
    <cellStyle name="40% - Énfasis4 32" xfId="453"/>
    <cellStyle name="40% - Énfasis4 33" xfId="465"/>
    <cellStyle name="40% - Énfasis4 34" xfId="477"/>
    <cellStyle name="40% - Énfasis4 35" xfId="488"/>
    <cellStyle name="40% - Énfasis4 36" xfId="497"/>
    <cellStyle name="40% - Énfasis4 4" xfId="92"/>
    <cellStyle name="40% - Énfasis4 5" xfId="105"/>
    <cellStyle name="40% - Énfasis4 6" xfId="118"/>
    <cellStyle name="40% - Énfasis4 7" xfId="131"/>
    <cellStyle name="40% - Énfasis4 8" xfId="144"/>
    <cellStyle name="40% - Énfasis4 9" xfId="157"/>
    <cellStyle name="40% - Énfasis5" xfId="35" builtinId="47" customBuiltin="1"/>
    <cellStyle name="40% - Énfasis5 10" xfId="173"/>
    <cellStyle name="40% - Énfasis5 11" xfId="186"/>
    <cellStyle name="40% - Énfasis5 12" xfId="199"/>
    <cellStyle name="40% - Énfasis5 13" xfId="212"/>
    <cellStyle name="40% - Énfasis5 14" xfId="225"/>
    <cellStyle name="40% - Énfasis5 15" xfId="238"/>
    <cellStyle name="40% - Énfasis5 16" xfId="251"/>
    <cellStyle name="40% - Énfasis5 17" xfId="264"/>
    <cellStyle name="40% - Énfasis5 18" xfId="277"/>
    <cellStyle name="40% - Énfasis5 19" xfId="290"/>
    <cellStyle name="40% - Énfasis5 2" xfId="69"/>
    <cellStyle name="40% - Énfasis5 20" xfId="303"/>
    <cellStyle name="40% - Énfasis5 21" xfId="316"/>
    <cellStyle name="40% - Énfasis5 22" xfId="329"/>
    <cellStyle name="40% - Énfasis5 23" xfId="342"/>
    <cellStyle name="40% - Énfasis5 24" xfId="355"/>
    <cellStyle name="40% - Énfasis5 25" xfId="367"/>
    <cellStyle name="40% - Énfasis5 26" xfId="381"/>
    <cellStyle name="40% - Énfasis5 27" xfId="394"/>
    <cellStyle name="40% - Énfasis5 28" xfId="404"/>
    <cellStyle name="40% - Énfasis5 29" xfId="416"/>
    <cellStyle name="40% - Énfasis5 3" xfId="82"/>
    <cellStyle name="40% - Énfasis5 30" xfId="427"/>
    <cellStyle name="40% - Énfasis5 31" xfId="435"/>
    <cellStyle name="40% - Énfasis5 32" xfId="456"/>
    <cellStyle name="40% - Énfasis5 33" xfId="468"/>
    <cellStyle name="40% - Énfasis5 34" xfId="480"/>
    <cellStyle name="40% - Énfasis5 35" xfId="491"/>
    <cellStyle name="40% - Énfasis5 36" xfId="499"/>
    <cellStyle name="40% - Énfasis5 4" xfId="95"/>
    <cellStyle name="40% - Énfasis5 5" xfId="108"/>
    <cellStyle name="40% - Énfasis5 6" xfId="121"/>
    <cellStyle name="40% - Énfasis5 7" xfId="134"/>
    <cellStyle name="40% - Énfasis5 8" xfId="147"/>
    <cellStyle name="40% - Énfasis5 9" xfId="160"/>
    <cellStyle name="40% - Énfasis6" xfId="39" builtinId="51" customBuiltin="1"/>
    <cellStyle name="40% - Énfasis6 10" xfId="177"/>
    <cellStyle name="40% - Énfasis6 11" xfId="190"/>
    <cellStyle name="40% - Énfasis6 12" xfId="203"/>
    <cellStyle name="40% - Énfasis6 13" xfId="216"/>
    <cellStyle name="40% - Énfasis6 14" xfId="229"/>
    <cellStyle name="40% - Énfasis6 15" xfId="242"/>
    <cellStyle name="40% - Énfasis6 16" xfId="255"/>
    <cellStyle name="40% - Énfasis6 17" xfId="268"/>
    <cellStyle name="40% - Énfasis6 18" xfId="281"/>
    <cellStyle name="40% - Énfasis6 19" xfId="294"/>
    <cellStyle name="40% - Énfasis6 2" xfId="73"/>
    <cellStyle name="40% - Énfasis6 20" xfId="307"/>
    <cellStyle name="40% - Énfasis6 21" xfId="320"/>
    <cellStyle name="40% - Énfasis6 22" xfId="333"/>
    <cellStyle name="40% - Énfasis6 23" xfId="346"/>
    <cellStyle name="40% - Énfasis6 24" xfId="359"/>
    <cellStyle name="40% - Énfasis6 25" xfId="371"/>
    <cellStyle name="40% - Énfasis6 26" xfId="385"/>
    <cellStyle name="40% - Énfasis6 27" xfId="397"/>
    <cellStyle name="40% - Énfasis6 28" xfId="407"/>
    <cellStyle name="40% - Énfasis6 29" xfId="420"/>
    <cellStyle name="40% - Énfasis6 3" xfId="86"/>
    <cellStyle name="40% - Énfasis6 30" xfId="430"/>
    <cellStyle name="40% - Énfasis6 31" xfId="437"/>
    <cellStyle name="40% - Énfasis6 32" xfId="460"/>
    <cellStyle name="40% - Énfasis6 33" xfId="472"/>
    <cellStyle name="40% - Énfasis6 34" xfId="484"/>
    <cellStyle name="40% - Énfasis6 35" xfId="494"/>
    <cellStyle name="40% - Énfasis6 36" xfId="501"/>
    <cellStyle name="40% - Énfasis6 4" xfId="99"/>
    <cellStyle name="40% - Énfasis6 5" xfId="112"/>
    <cellStyle name="40% - Énfasis6 6" xfId="125"/>
    <cellStyle name="40% - Énfasis6 7" xfId="138"/>
    <cellStyle name="40% - Énfasis6 8" xfId="151"/>
    <cellStyle name="40% - Énfasis6 9" xfId="164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" xfId="503" builtinId="3"/>
    <cellStyle name="Millares 8" xfId="42"/>
    <cellStyle name="Moneda" xfId="502" builtinId="4"/>
    <cellStyle name="Moneda 2" xfId="43"/>
    <cellStyle name="Neutral" xfId="8" builtinId="28" customBuiltin="1"/>
    <cellStyle name="Normal" xfId="0" builtinId="0"/>
    <cellStyle name="Normal 2" xfId="41"/>
    <cellStyle name="Notas 10" xfId="139"/>
    <cellStyle name="Notas 11" xfId="152"/>
    <cellStyle name="Notas 12" xfId="165"/>
    <cellStyle name="Notas 13" xfId="178"/>
    <cellStyle name="Notas 14" xfId="191"/>
    <cellStyle name="Notas 15" xfId="204"/>
    <cellStyle name="Notas 16" xfId="217"/>
    <cellStyle name="Notas 17" xfId="230"/>
    <cellStyle name="Notas 18" xfId="243"/>
    <cellStyle name="Notas 19" xfId="256"/>
    <cellStyle name="Notas 2" xfId="46"/>
    <cellStyle name="Notas 20" xfId="269"/>
    <cellStyle name="Notas 21" xfId="282"/>
    <cellStyle name="Notas 22" xfId="295"/>
    <cellStyle name="Notas 23" xfId="308"/>
    <cellStyle name="Notas 24" xfId="321"/>
    <cellStyle name="Notas 25" xfId="334"/>
    <cellStyle name="Notas 26" xfId="347"/>
    <cellStyle name="Notas 27" xfId="360"/>
    <cellStyle name="Notas 28" xfId="372"/>
    <cellStyle name="Notas 29" xfId="386"/>
    <cellStyle name="Notas 3" xfId="52"/>
    <cellStyle name="Notas 30" xfId="392"/>
    <cellStyle name="Notas 31" xfId="399"/>
    <cellStyle name="Notas 32" xfId="421"/>
    <cellStyle name="Notas 33" xfId="441"/>
    <cellStyle name="Notas 34" xfId="445"/>
    <cellStyle name="Notas 35" xfId="461"/>
    <cellStyle name="Notas 36" xfId="473"/>
    <cellStyle name="Notas 37" xfId="485"/>
    <cellStyle name="Notas 4" xfId="56"/>
    <cellStyle name="Notas 5" xfId="74"/>
    <cellStyle name="Notas 6" xfId="87"/>
    <cellStyle name="Notas 7" xfId="100"/>
    <cellStyle name="Notas 8" xfId="113"/>
    <cellStyle name="Notas 9" xfId="126"/>
    <cellStyle name="Porcentual 2" xfId="44"/>
    <cellStyle name="Porcentual 2 2" xfId="45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 defaultTableStyle="TableStyleMedium9" defaultPivotStyle="PivotStyleLight16"/>
  <colors>
    <mruColors>
      <color rgb="FFFFCCCC"/>
      <color rgb="FFFF7C80"/>
      <color rgb="FF99003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212912</xdr:colOff>
      <xdr:row>1</xdr:row>
      <xdr:rowOff>1</xdr:rowOff>
    </xdr:from>
    <xdr:to>
      <xdr:col>1</xdr:col>
      <xdr:colOff>12763</xdr:colOff>
      <xdr:row>6</xdr:row>
      <xdr:rowOff>44824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912" y="190501"/>
          <a:ext cx="4002057" cy="1075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N167"/>
  <sheetViews>
    <sheetView tabSelected="1" zoomScale="85" zoomScaleNormal="85" workbookViewId="0">
      <pane xSplit="1" ySplit="8" topLeftCell="C108" activePane="bottomRight" state="frozen"/>
      <selection pane="topRight" activeCell="B1" sqref="B1"/>
      <selection pane="bottomLeft" activeCell="A10" sqref="A10"/>
      <selection pane="bottomRight" activeCell="D119" sqref="D119"/>
    </sheetView>
  </sheetViews>
  <sheetFormatPr baseColWidth="10" defaultColWidth="11.42578125" defaultRowHeight="15" x14ac:dyDescent="0.25"/>
  <cols>
    <col min="1" max="1" width="63" style="1" customWidth="1"/>
    <col min="2" max="2" width="21.28515625" customWidth="1"/>
    <col min="3" max="3" width="21.85546875" customWidth="1"/>
    <col min="4" max="5" width="20.140625" bestFit="1" customWidth="1"/>
    <col min="6" max="6" width="25.85546875" bestFit="1" customWidth="1"/>
    <col min="7" max="7" width="24.42578125" bestFit="1" customWidth="1"/>
    <col min="8" max="8" width="24.85546875" bestFit="1" customWidth="1"/>
    <col min="9" max="12" width="25.42578125" bestFit="1" customWidth="1"/>
    <col min="14" max="14" width="15.28515625" bestFit="1" customWidth="1"/>
  </cols>
  <sheetData>
    <row r="4" spans="1:14" x14ac:dyDescent="0.25">
      <c r="I4" s="9"/>
      <c r="J4" s="9"/>
    </row>
    <row r="5" spans="1:14" ht="19.5" x14ac:dyDescent="0.3">
      <c r="A5" s="11" t="s">
        <v>120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4" ht="16.5" x14ac:dyDescent="0.25">
      <c r="A6" s="5"/>
      <c r="B6" s="5"/>
      <c r="C6" s="5"/>
      <c r="E6" s="5"/>
      <c r="F6" s="5"/>
      <c r="G6" s="5"/>
      <c r="H6" s="5"/>
      <c r="I6" s="10"/>
      <c r="J6" s="10"/>
      <c r="K6" s="5"/>
      <c r="L6" s="5"/>
    </row>
    <row r="7" spans="1:14" ht="10.5" customHeight="1" x14ac:dyDescent="0.25"/>
    <row r="8" spans="1:14" ht="15.75" customHeight="1" x14ac:dyDescent="0.25">
      <c r="A8" s="8" t="s">
        <v>111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7">
        <v>2017</v>
      </c>
      <c r="H8" s="7">
        <v>2018</v>
      </c>
      <c r="I8" s="7">
        <v>2019</v>
      </c>
      <c r="J8" s="7">
        <v>2020</v>
      </c>
      <c r="K8" s="7">
        <v>2021</v>
      </c>
      <c r="L8" s="7">
        <v>2022</v>
      </c>
    </row>
    <row r="9" spans="1:14" ht="20.100000000000001" customHeight="1" x14ac:dyDescent="0.25">
      <c r="A9" s="12" t="s">
        <v>0</v>
      </c>
      <c r="B9" s="13">
        <f t="shared" ref="B9:H9" si="0">SUM(B10:B15)</f>
        <v>621621414.31000006</v>
      </c>
      <c r="C9" s="13">
        <f t="shared" si="0"/>
        <v>646855717.43000007</v>
      </c>
      <c r="D9" s="13">
        <f t="shared" si="0"/>
        <v>781047655.70000005</v>
      </c>
      <c r="E9" s="13">
        <f t="shared" si="0"/>
        <v>890633931.52999997</v>
      </c>
      <c r="F9" s="13">
        <f t="shared" si="0"/>
        <v>1025668531.8599999</v>
      </c>
      <c r="G9" s="13">
        <f t="shared" si="0"/>
        <v>1031491503.6600002</v>
      </c>
      <c r="H9" s="13">
        <f t="shared" si="0"/>
        <v>1036926776.1299999</v>
      </c>
      <c r="I9" s="13">
        <f t="shared" ref="I9:J9" si="1">SUM(I10:I15)</f>
        <v>1080028092.05</v>
      </c>
      <c r="J9" s="13">
        <f t="shared" si="1"/>
        <v>936628630.64999986</v>
      </c>
      <c r="K9" s="13">
        <f t="shared" ref="K9:L9" si="2">SUM(K10:K15)</f>
        <v>1043677291.5300002</v>
      </c>
      <c r="L9" s="13">
        <f t="shared" si="2"/>
        <v>1199863201.4000001</v>
      </c>
    </row>
    <row r="10" spans="1:14" ht="17.100000000000001" customHeight="1" x14ac:dyDescent="0.25">
      <c r="A10" s="25" t="s">
        <v>1</v>
      </c>
      <c r="B10" s="26">
        <f>383085078.08+33266559.55</f>
        <v>416351637.63</v>
      </c>
      <c r="C10" s="26">
        <v>417084961.63</v>
      </c>
      <c r="D10" s="26">
        <f>501473097.32</f>
        <v>501473097.31999999</v>
      </c>
      <c r="E10" s="26">
        <v>575793203.25999999</v>
      </c>
      <c r="F10" s="26">
        <v>689576204.37</v>
      </c>
      <c r="G10" s="26">
        <v>631989781.32000017</v>
      </c>
      <c r="H10" s="26">
        <v>657599709.57999992</v>
      </c>
      <c r="I10" s="26">
        <v>705754624.67000008</v>
      </c>
      <c r="J10" s="26">
        <v>705501955.80999994</v>
      </c>
      <c r="K10" s="26">
        <v>733282406.63000011</v>
      </c>
      <c r="L10" s="26">
        <v>801541294.43000007</v>
      </c>
    </row>
    <row r="11" spans="1:14" ht="17.100000000000001" customHeight="1" x14ac:dyDescent="0.25">
      <c r="A11" s="25" t="s">
        <v>105</v>
      </c>
      <c r="B11" s="26">
        <v>160703927.45000002</v>
      </c>
      <c r="C11" s="26">
        <v>181197770.56999999</v>
      </c>
      <c r="D11" s="26">
        <v>186019929.10999998</v>
      </c>
      <c r="E11" s="26">
        <v>226382493.28999999</v>
      </c>
      <c r="F11" s="26">
        <v>224157834.83000001</v>
      </c>
      <c r="G11" s="26">
        <v>291266815.69</v>
      </c>
      <c r="H11" s="26">
        <v>282099305.03999996</v>
      </c>
      <c r="I11" s="26">
        <v>272862695.32999998</v>
      </c>
      <c r="J11" s="26">
        <v>177065269.48000002</v>
      </c>
      <c r="K11" s="26">
        <v>225947161.24000001</v>
      </c>
      <c r="L11" s="26">
        <v>283398748.79000002</v>
      </c>
    </row>
    <row r="12" spans="1:14" ht="17.100000000000001" customHeight="1" x14ac:dyDescent="0.25">
      <c r="A12" s="25" t="s">
        <v>2</v>
      </c>
      <c r="B12" s="26">
        <v>8489833.9499999993</v>
      </c>
      <c r="C12" s="26">
        <v>7341202.4799999986</v>
      </c>
      <c r="D12" s="26">
        <v>6530181.3199999994</v>
      </c>
      <c r="E12" s="26">
        <v>6511819.6200000001</v>
      </c>
      <c r="F12" s="26">
        <v>7168137.9299999997</v>
      </c>
      <c r="G12" s="26">
        <v>5451529.9199999999</v>
      </c>
      <c r="H12" s="26">
        <v>10888574.119999999</v>
      </c>
      <c r="I12" s="26">
        <v>13763195.75</v>
      </c>
      <c r="J12" s="26">
        <v>1170972.1400000001</v>
      </c>
      <c r="K12" s="26">
        <v>6037764.4000000004</v>
      </c>
      <c r="L12" s="26">
        <v>23586973.029999997</v>
      </c>
    </row>
    <row r="13" spans="1:14" ht="17.100000000000001" customHeight="1" x14ac:dyDescent="0.25">
      <c r="A13" s="25" t="s">
        <v>3</v>
      </c>
      <c r="B13" s="26">
        <v>36076015.280000001</v>
      </c>
      <c r="C13" s="26">
        <v>41231782.75</v>
      </c>
      <c r="D13" s="26">
        <v>38909304.75</v>
      </c>
      <c r="E13" s="26">
        <v>39078127.32</v>
      </c>
      <c r="F13" s="26">
        <v>45019230.939999998</v>
      </c>
      <c r="G13" s="26">
        <v>46337164.530000001</v>
      </c>
      <c r="H13" s="26">
        <v>47696412.090000004</v>
      </c>
      <c r="I13" s="26">
        <v>48799753.309999995</v>
      </c>
      <c r="J13" s="26">
        <v>22749930.779999997</v>
      </c>
      <c r="K13" s="26">
        <v>25633764.579999998</v>
      </c>
      <c r="L13" s="26">
        <v>31698307.009999998</v>
      </c>
      <c r="N13" s="3"/>
    </row>
    <row r="14" spans="1:14" ht="17.100000000000001" customHeight="1" x14ac:dyDescent="0.25">
      <c r="A14" s="25" t="s">
        <v>4</v>
      </c>
      <c r="B14" s="27">
        <v>0</v>
      </c>
      <c r="C14" s="27">
        <v>0</v>
      </c>
      <c r="D14" s="27">
        <v>0</v>
      </c>
      <c r="E14" s="27">
        <v>0</v>
      </c>
      <c r="F14" s="27"/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4" ht="17.100000000000001" customHeight="1" x14ac:dyDescent="0.25">
      <c r="A15" s="25" t="s">
        <v>5</v>
      </c>
      <c r="B15" s="27">
        <v>0</v>
      </c>
      <c r="C15" s="27">
        <v>0</v>
      </c>
      <c r="D15" s="26">
        <v>48115143.199999996</v>
      </c>
      <c r="E15" s="26">
        <v>42868288.039999999</v>
      </c>
      <c r="F15" s="26">
        <v>59747123.789999999</v>
      </c>
      <c r="G15" s="26">
        <v>56446212.200000003</v>
      </c>
      <c r="H15" s="26">
        <v>38642775.300000004</v>
      </c>
      <c r="I15" s="26">
        <v>38847822.990000002</v>
      </c>
      <c r="J15" s="26">
        <v>30140502.439999998</v>
      </c>
      <c r="K15" s="26">
        <v>52776194.680000007</v>
      </c>
      <c r="L15" s="26">
        <v>59637878.140000001</v>
      </c>
    </row>
    <row r="16" spans="1:14" ht="20.100000000000001" customHeight="1" x14ac:dyDescent="0.25">
      <c r="A16" s="14" t="s">
        <v>6</v>
      </c>
      <c r="B16" s="15">
        <v>0</v>
      </c>
      <c r="C16" s="15">
        <v>0</v>
      </c>
      <c r="D16" s="15">
        <v>1689162.85</v>
      </c>
      <c r="E16" s="15">
        <v>2433403.2199999997</v>
      </c>
      <c r="F16" s="15">
        <v>2915249.32</v>
      </c>
      <c r="G16" s="15">
        <v>1921118.4999999995</v>
      </c>
      <c r="H16" s="15">
        <v>2022288.2399999998</v>
      </c>
      <c r="I16" s="15">
        <v>1872043.17</v>
      </c>
      <c r="J16" s="15">
        <v>1726418.5500000003</v>
      </c>
      <c r="K16" s="15">
        <v>1673511.91</v>
      </c>
      <c r="L16" s="15">
        <v>3246765.6400000006</v>
      </c>
    </row>
    <row r="17" spans="1:13" ht="20.100000000000001" customHeight="1" x14ac:dyDescent="0.25">
      <c r="A17" s="14" t="s">
        <v>7</v>
      </c>
      <c r="B17" s="15">
        <v>347144466.26000005</v>
      </c>
      <c r="C17" s="15">
        <v>398379883.95999998</v>
      </c>
      <c r="D17" s="15">
        <v>413765365.30000001</v>
      </c>
      <c r="E17" s="15">
        <v>435778960.26999998</v>
      </c>
      <c r="F17" s="15">
        <v>485154227.08999997</v>
      </c>
      <c r="G17" s="15">
        <v>499991008.17999995</v>
      </c>
      <c r="H17" s="15">
        <v>555124442.50999999</v>
      </c>
      <c r="I17" s="15">
        <v>517279359.32999992</v>
      </c>
      <c r="J17" s="15">
        <v>469955704.10000002</v>
      </c>
      <c r="K17" s="15">
        <v>405131932.84000003</v>
      </c>
      <c r="L17" s="15">
        <v>482821950.26999998</v>
      </c>
    </row>
    <row r="18" spans="1:13" ht="20.100000000000001" customHeight="1" x14ac:dyDescent="0.25">
      <c r="A18" s="28" t="s">
        <v>8</v>
      </c>
      <c r="B18" s="29" t="s">
        <v>116</v>
      </c>
      <c r="C18" s="29" t="s">
        <v>116</v>
      </c>
      <c r="D18" s="29" t="s">
        <v>116</v>
      </c>
      <c r="E18" s="29" t="s">
        <v>116</v>
      </c>
      <c r="F18" s="29" t="s">
        <v>116</v>
      </c>
      <c r="G18" s="29" t="s">
        <v>116</v>
      </c>
      <c r="H18" s="29" t="s">
        <v>116</v>
      </c>
      <c r="I18" s="29" t="s">
        <v>116</v>
      </c>
      <c r="J18" s="29" t="s">
        <v>116</v>
      </c>
      <c r="K18" s="29" t="s">
        <v>116</v>
      </c>
      <c r="L18" s="29" t="s">
        <v>116</v>
      </c>
    </row>
    <row r="19" spans="1:13" ht="20.100000000000001" customHeight="1" x14ac:dyDescent="0.25">
      <c r="A19" s="14" t="s">
        <v>9</v>
      </c>
      <c r="B19" s="15">
        <v>5568938.0799999991</v>
      </c>
      <c r="C19" s="15">
        <v>4672663.42</v>
      </c>
      <c r="D19" s="15">
        <v>107648178.39</v>
      </c>
      <c r="E19" s="15">
        <v>68757117.659999996</v>
      </c>
      <c r="F19" s="15">
        <v>23692334.52</v>
      </c>
      <c r="G19" s="15">
        <v>55828131.75999999</v>
      </c>
      <c r="H19" s="15">
        <v>47954009.840000004</v>
      </c>
      <c r="I19" s="15">
        <v>64832656.70000001</v>
      </c>
      <c r="J19" s="15">
        <v>42969314.939999998</v>
      </c>
      <c r="K19" s="15">
        <v>39865292.82</v>
      </c>
      <c r="L19" s="15">
        <v>85659263.659999996</v>
      </c>
    </row>
    <row r="20" spans="1:13" ht="17.100000000000001" customHeight="1" x14ac:dyDescent="0.25">
      <c r="A20" s="25" t="s">
        <v>10</v>
      </c>
      <c r="B20" s="26">
        <v>15522680.5</v>
      </c>
      <c r="C20" s="26">
        <v>42844799.009999998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3" ht="17.100000000000001" customHeight="1" x14ac:dyDescent="0.25">
      <c r="A21" s="25" t="s">
        <v>11</v>
      </c>
      <c r="B21" s="26">
        <v>85628641.829999998</v>
      </c>
      <c r="C21" s="26">
        <v>143640470.19999999</v>
      </c>
      <c r="D21" s="27">
        <v>132637063.13</v>
      </c>
      <c r="E21" s="27">
        <v>154812611.25999999</v>
      </c>
      <c r="F21" s="27">
        <v>124034823.64</v>
      </c>
      <c r="G21" s="27">
        <v>132856977.12</v>
      </c>
      <c r="H21" s="27">
        <v>110462184.91</v>
      </c>
      <c r="I21" s="27">
        <v>96029265.190000013</v>
      </c>
      <c r="J21" s="27">
        <v>53461645.250000007</v>
      </c>
      <c r="K21" s="27">
        <v>69771068.140000001</v>
      </c>
      <c r="L21" s="27">
        <v>156090861.5</v>
      </c>
    </row>
    <row r="22" spans="1:13" ht="17.100000000000001" customHeight="1" x14ac:dyDescent="0.25">
      <c r="A22" s="25" t="s">
        <v>12</v>
      </c>
      <c r="B22" s="26">
        <v>4188431.7200000007</v>
      </c>
      <c r="C22" s="26">
        <v>2910571.8</v>
      </c>
      <c r="D22" s="27">
        <v>1579554.8299999998</v>
      </c>
      <c r="E22" s="27">
        <v>2025346.8099999998</v>
      </c>
      <c r="F22" s="27">
        <v>1095146.2699999998</v>
      </c>
      <c r="G22" s="27">
        <v>1612785.95</v>
      </c>
      <c r="H22" s="27">
        <v>4060407.6499999994</v>
      </c>
      <c r="I22" s="27">
        <v>2983.68</v>
      </c>
      <c r="J22" s="27">
        <v>37541663.780000001</v>
      </c>
      <c r="K22" s="27">
        <v>2824.44</v>
      </c>
      <c r="L22" s="27">
        <v>6264798.2100000009</v>
      </c>
    </row>
    <row r="23" spans="1:13" ht="32.25" customHeight="1" x14ac:dyDescent="0.25">
      <c r="A23" s="25" t="s">
        <v>13</v>
      </c>
      <c r="B23" s="26">
        <v>1208153.95</v>
      </c>
      <c r="C23" s="26">
        <v>1109044.52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3" ht="15.75" x14ac:dyDescent="0.25">
      <c r="A24" s="25" t="s">
        <v>106</v>
      </c>
      <c r="B24" s="26"/>
      <c r="C24" s="26"/>
      <c r="D24" s="27"/>
      <c r="E24" s="27"/>
      <c r="F24" s="27"/>
      <c r="G24" s="27"/>
      <c r="H24" s="27"/>
      <c r="I24" s="27">
        <v>2933.61</v>
      </c>
      <c r="J24" s="27">
        <v>222.89</v>
      </c>
      <c r="K24" s="27">
        <v>238.71</v>
      </c>
      <c r="L24" s="27">
        <v>5662.0800000000008</v>
      </c>
    </row>
    <row r="25" spans="1:13" ht="15.75" x14ac:dyDescent="0.25">
      <c r="A25" s="25" t="s">
        <v>103</v>
      </c>
      <c r="B25" s="26"/>
      <c r="C25" s="26"/>
      <c r="D25" s="27">
        <v>410956.07</v>
      </c>
      <c r="E25" s="27">
        <v>1195007.2399999998</v>
      </c>
      <c r="F25" s="27">
        <v>1850187.33</v>
      </c>
      <c r="G25" s="27">
        <v>207020.04</v>
      </c>
      <c r="H25" s="27">
        <v>99588.28</v>
      </c>
      <c r="I25" s="27">
        <v>1480456.15</v>
      </c>
      <c r="J25" s="27">
        <v>55975.6</v>
      </c>
      <c r="K25" s="27">
        <v>52081728.060000002</v>
      </c>
      <c r="L25" s="27">
        <v>3413498.8800000004</v>
      </c>
    </row>
    <row r="26" spans="1:13" ht="20.100000000000001" customHeight="1" x14ac:dyDescent="0.25">
      <c r="A26" s="14" t="s">
        <v>14</v>
      </c>
      <c r="B26" s="15">
        <f>SUM(B20:B23)</f>
        <v>106547908</v>
      </c>
      <c r="C26" s="15">
        <f>SUM(C20:C23)</f>
        <v>190504885.53</v>
      </c>
      <c r="D26" s="15">
        <f t="shared" ref="D26:I26" si="3">SUM(D21:D25)</f>
        <v>134627574.03</v>
      </c>
      <c r="E26" s="15">
        <f t="shared" si="3"/>
        <v>158032965.31</v>
      </c>
      <c r="F26" s="15">
        <f t="shared" si="3"/>
        <v>126980157.23999999</v>
      </c>
      <c r="G26" s="15">
        <f t="shared" si="3"/>
        <v>134676783.10999998</v>
      </c>
      <c r="H26" s="15">
        <f t="shared" si="3"/>
        <v>114622180.84</v>
      </c>
      <c r="I26" s="15">
        <f t="shared" si="3"/>
        <v>97515638.630000025</v>
      </c>
      <c r="J26" s="15">
        <f t="shared" ref="J26:K26" si="4">SUM(J21:J25)</f>
        <v>91059507.519999996</v>
      </c>
      <c r="K26" s="15">
        <f t="shared" si="4"/>
        <v>121855859.34999999</v>
      </c>
      <c r="L26" s="15">
        <f t="shared" ref="L26" si="5">SUM(L21:L25)</f>
        <v>165774820.67000002</v>
      </c>
    </row>
    <row r="27" spans="1:13" ht="24.95" customHeight="1" x14ac:dyDescent="0.25">
      <c r="A27" s="16" t="s">
        <v>110</v>
      </c>
      <c r="B27" s="17">
        <f>B9+B17+B19+B26</f>
        <v>1080882726.6500001</v>
      </c>
      <c r="C27" s="17">
        <f>C9+C17+C19+C26</f>
        <v>1240413150.3400002</v>
      </c>
      <c r="D27" s="17">
        <f t="shared" ref="D27:I27" si="6">D9+D16+D17+D19+D26</f>
        <v>1438777936.2700002</v>
      </c>
      <c r="E27" s="17">
        <f t="shared" si="6"/>
        <v>1555636377.99</v>
      </c>
      <c r="F27" s="17">
        <f t="shared" si="6"/>
        <v>1664410500.03</v>
      </c>
      <c r="G27" s="17">
        <f t="shared" si="6"/>
        <v>1723908545.21</v>
      </c>
      <c r="H27" s="17">
        <f t="shared" si="6"/>
        <v>1756649697.5599997</v>
      </c>
      <c r="I27" s="17">
        <f t="shared" si="6"/>
        <v>1761527789.8800001</v>
      </c>
      <c r="J27" s="17">
        <f t="shared" ref="J27:K27" si="7">J9+J16+J17+J19+J26</f>
        <v>1542339575.7599998</v>
      </c>
      <c r="K27" s="17">
        <f t="shared" si="7"/>
        <v>1612203888.45</v>
      </c>
      <c r="L27" s="17">
        <f t="shared" ref="L27" si="8">L9+L16+L17+L19+L26</f>
        <v>1937366001.6400003</v>
      </c>
      <c r="M27" s="3"/>
    </row>
    <row r="28" spans="1:13" ht="20.100000000000001" customHeight="1" x14ac:dyDescent="0.25">
      <c r="A28" s="18" t="s">
        <v>15</v>
      </c>
      <c r="B28" s="19">
        <v>251227191.27000001</v>
      </c>
      <c r="C28" s="19">
        <v>168729027.53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3" ht="20.100000000000001" customHeight="1" x14ac:dyDescent="0.25">
      <c r="A29" s="14" t="s">
        <v>16</v>
      </c>
      <c r="B29" s="15">
        <f>SUM(B30:B42)</f>
        <v>1270510690.3</v>
      </c>
      <c r="C29" s="15">
        <f t="shared" ref="C29:L29" si="9">SUM(C30:C42)</f>
        <v>1402427073.0199997</v>
      </c>
      <c r="D29" s="15">
        <f t="shared" si="9"/>
        <v>1629967223.77</v>
      </c>
      <c r="E29" s="15">
        <f t="shared" si="9"/>
        <v>1647704963.6300001</v>
      </c>
      <c r="F29" s="15">
        <f t="shared" si="9"/>
        <v>1744044018.3299999</v>
      </c>
      <c r="G29" s="15">
        <f t="shared" si="9"/>
        <v>1906444281.3800004</v>
      </c>
      <c r="H29" s="15">
        <f t="shared" si="9"/>
        <v>2146550927.6300001</v>
      </c>
      <c r="I29" s="15">
        <f t="shared" si="9"/>
        <v>2355722260.6300006</v>
      </c>
      <c r="J29" s="15">
        <f t="shared" si="9"/>
        <v>2219322842.04</v>
      </c>
      <c r="K29" s="15">
        <f t="shared" si="9"/>
        <v>2372365964.9400001</v>
      </c>
      <c r="L29" s="15">
        <f t="shared" si="9"/>
        <v>2458549394.0300002</v>
      </c>
    </row>
    <row r="30" spans="1:13" ht="15.75" x14ac:dyDescent="0.25">
      <c r="A30" s="25" t="s">
        <v>17</v>
      </c>
      <c r="B30" s="26">
        <v>24765725.780000001</v>
      </c>
      <c r="C30" s="26">
        <v>24992758.009999998</v>
      </c>
      <c r="D30" s="26">
        <v>24466364.740000002</v>
      </c>
      <c r="E30" s="26">
        <v>29579494.329999998</v>
      </c>
      <c r="F30" s="26">
        <v>26977628.140000001</v>
      </c>
      <c r="G30" s="26">
        <v>25258067.960000001</v>
      </c>
      <c r="H30" s="26">
        <v>28579704.84</v>
      </c>
      <c r="I30" s="26">
        <v>26213133.809999999</v>
      </c>
      <c r="J30" s="26">
        <v>22321199.559999999</v>
      </c>
      <c r="K30" s="26">
        <v>20799159.5</v>
      </c>
      <c r="L30" s="26">
        <v>21813406.329999998</v>
      </c>
    </row>
    <row r="31" spans="1:13" ht="17.100000000000001" customHeight="1" x14ac:dyDescent="0.25">
      <c r="A31" s="25" t="s">
        <v>18</v>
      </c>
      <c r="B31" s="26">
        <v>4924209.76</v>
      </c>
      <c r="C31" s="26">
        <v>11668082.299999999</v>
      </c>
      <c r="D31" s="26">
        <v>15522018.559999999</v>
      </c>
      <c r="E31" s="26">
        <v>17289296.419999998</v>
      </c>
      <c r="F31" s="26">
        <v>15730926.369999999</v>
      </c>
      <c r="G31" s="26">
        <v>15279872.35</v>
      </c>
      <c r="H31" s="26">
        <v>14729390.390000001</v>
      </c>
      <c r="I31" s="26">
        <v>13504304.280000001</v>
      </c>
      <c r="J31" s="26">
        <v>11075836.700000001</v>
      </c>
      <c r="K31" s="26">
        <v>10893723.039999999</v>
      </c>
      <c r="L31" s="26">
        <v>12703606.039999999</v>
      </c>
    </row>
    <row r="32" spans="1:13" ht="17.100000000000001" customHeight="1" x14ac:dyDescent="0.25">
      <c r="A32" s="25" t="s">
        <v>19</v>
      </c>
      <c r="B32" s="26">
        <v>82064554.929999992</v>
      </c>
      <c r="C32" s="26">
        <v>94721266.109999999</v>
      </c>
      <c r="D32" s="26">
        <v>115642119.61</v>
      </c>
      <c r="E32" s="26">
        <v>116291564.38000001</v>
      </c>
      <c r="F32" s="26">
        <v>121133437.86</v>
      </c>
      <c r="G32" s="26">
        <v>127813487.89</v>
      </c>
      <c r="H32" s="26">
        <v>149950044.41000003</v>
      </c>
      <c r="I32" s="26">
        <v>149859719.97999999</v>
      </c>
      <c r="J32" s="26">
        <v>132096554.93000001</v>
      </c>
      <c r="K32" s="26">
        <v>148237281.02999997</v>
      </c>
      <c r="L32" s="26">
        <v>175027782.20999998</v>
      </c>
    </row>
    <row r="33" spans="1:12" ht="15.75" x14ac:dyDescent="0.25">
      <c r="A33" s="25" t="s">
        <v>113</v>
      </c>
      <c r="B33" s="26">
        <v>5273937.57</v>
      </c>
      <c r="C33" s="26">
        <v>2443689.73</v>
      </c>
      <c r="D33" s="27">
        <v>0</v>
      </c>
      <c r="E33" s="27">
        <v>0</v>
      </c>
      <c r="F33" s="27">
        <v>25256244.370000001</v>
      </c>
      <c r="G33" s="27">
        <v>0</v>
      </c>
      <c r="H33" s="27">
        <v>0</v>
      </c>
      <c r="I33" s="27">
        <v>6374809.1799999997</v>
      </c>
      <c r="J33" s="27">
        <v>13532404.859999999</v>
      </c>
      <c r="K33" s="27">
        <v>4062147.09</v>
      </c>
      <c r="L33" s="27">
        <v>362857.68</v>
      </c>
    </row>
    <row r="34" spans="1:12" ht="15.75" x14ac:dyDescent="0.25">
      <c r="A34" s="25" t="s">
        <v>20</v>
      </c>
      <c r="B34" s="26">
        <v>518427803.99000001</v>
      </c>
      <c r="C34" s="26">
        <v>564082838.43999994</v>
      </c>
      <c r="D34" s="26">
        <v>628808459.40999997</v>
      </c>
      <c r="E34" s="26">
        <v>626262796.37</v>
      </c>
      <c r="F34" s="26">
        <v>639816259.51999998</v>
      </c>
      <c r="G34" s="27">
        <v>738977026.45000005</v>
      </c>
      <c r="H34" s="27">
        <v>796710886.44000006</v>
      </c>
      <c r="I34" s="27">
        <v>866290131.28999996</v>
      </c>
      <c r="J34" s="27">
        <v>786038835.33000016</v>
      </c>
      <c r="K34" s="27">
        <v>957338686.43999994</v>
      </c>
      <c r="L34" s="27">
        <v>1042171730.0699999</v>
      </c>
    </row>
    <row r="35" spans="1:12" ht="26.25" x14ac:dyDescent="0.25">
      <c r="A35" s="25" t="s">
        <v>98</v>
      </c>
      <c r="B35" s="26">
        <v>605383994.11999989</v>
      </c>
      <c r="C35" s="26">
        <v>689004061.89999998</v>
      </c>
      <c r="D35" s="26">
        <v>833552650.70000005</v>
      </c>
      <c r="E35" s="26">
        <v>782751278.13000011</v>
      </c>
      <c r="F35" s="26">
        <v>793671793.84000003</v>
      </c>
      <c r="G35" s="26">
        <v>854994101.89999998</v>
      </c>
      <c r="H35" s="26">
        <v>896276730.32999992</v>
      </c>
      <c r="I35" s="26">
        <v>946646738.32000005</v>
      </c>
      <c r="J35" s="26">
        <v>890652699.45999992</v>
      </c>
      <c r="K35" s="26">
        <v>985152223.78999996</v>
      </c>
      <c r="L35" s="26">
        <v>970112290.34000015</v>
      </c>
    </row>
    <row r="36" spans="1:12" ht="26.25" x14ac:dyDescent="0.25">
      <c r="A36" s="25" t="s">
        <v>114</v>
      </c>
      <c r="B36" s="26">
        <v>6906768.0099999998</v>
      </c>
      <c r="C36" s="26">
        <v>5667373.3499999996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47671313.040000007</v>
      </c>
      <c r="J36" s="27">
        <v>91765555.579999998</v>
      </c>
      <c r="K36" s="27">
        <v>11997148.33</v>
      </c>
      <c r="L36" s="27">
        <v>2170362.23</v>
      </c>
    </row>
    <row r="37" spans="1:12" ht="26.25" x14ac:dyDescent="0.25">
      <c r="A37" s="25" t="s">
        <v>112</v>
      </c>
      <c r="B37" s="26">
        <v>22763696.140000001</v>
      </c>
      <c r="C37" s="26">
        <v>9847003.1799999997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34214451.360000007</v>
      </c>
      <c r="J37" s="27">
        <v>74104261.670000002</v>
      </c>
      <c r="K37" s="27">
        <v>9058566.0300000012</v>
      </c>
      <c r="L37" s="27">
        <v>1597695.41</v>
      </c>
    </row>
    <row r="38" spans="1:12" ht="15.75" x14ac:dyDescent="0.25">
      <c r="A38" s="25" t="s">
        <v>21</v>
      </c>
      <c r="B38" s="27">
        <v>0</v>
      </c>
      <c r="C38" s="27">
        <v>0</v>
      </c>
      <c r="D38" s="27">
        <v>0</v>
      </c>
      <c r="E38" s="26">
        <v>67378661</v>
      </c>
      <c r="F38" s="26">
        <v>112711732</v>
      </c>
      <c r="G38" s="26">
        <v>124107697</v>
      </c>
      <c r="H38" s="26">
        <v>223727467</v>
      </c>
      <c r="I38" s="26">
        <v>195633792</v>
      </c>
      <c r="J38" s="26">
        <v>156740706</v>
      </c>
      <c r="K38" s="26">
        <v>202794005</v>
      </c>
      <c r="L38" s="26">
        <v>204855729</v>
      </c>
    </row>
    <row r="39" spans="1:12" ht="15.75" x14ac:dyDescent="0.25">
      <c r="A39" s="25" t="s">
        <v>22</v>
      </c>
      <c r="B39" s="27">
        <v>0</v>
      </c>
      <c r="C39" s="27">
        <v>0</v>
      </c>
      <c r="D39" s="27">
        <v>0</v>
      </c>
      <c r="E39" s="26">
        <v>244017.09</v>
      </c>
      <c r="F39" s="26">
        <v>1170352.68</v>
      </c>
      <c r="G39" s="26">
        <v>522887.67</v>
      </c>
      <c r="H39" s="26">
        <v>578327.09</v>
      </c>
      <c r="I39" s="26">
        <v>597478.78</v>
      </c>
      <c r="J39" s="26">
        <v>252572.22</v>
      </c>
      <c r="K39" s="27">
        <v>0</v>
      </c>
      <c r="L39" s="27">
        <v>0</v>
      </c>
    </row>
    <row r="40" spans="1:12" ht="15.75" x14ac:dyDescent="0.25">
      <c r="A40" s="25" t="s">
        <v>23</v>
      </c>
      <c r="B40" s="27">
        <v>0</v>
      </c>
      <c r="C40" s="27">
        <v>0</v>
      </c>
      <c r="D40" s="26">
        <v>11975610.75</v>
      </c>
      <c r="E40" s="26">
        <v>7907855.9100000011</v>
      </c>
      <c r="F40" s="26">
        <v>7575643.5499999998</v>
      </c>
      <c r="G40" s="26">
        <v>19428721.770000003</v>
      </c>
      <c r="H40" s="26">
        <v>35998377.129999995</v>
      </c>
      <c r="I40" s="26">
        <v>58707715.189999998</v>
      </c>
      <c r="J40" s="26">
        <v>40742215.729999997</v>
      </c>
      <c r="K40" s="26">
        <v>22033024.690000001</v>
      </c>
      <c r="L40" s="26">
        <v>24616923.420000002</v>
      </c>
    </row>
    <row r="41" spans="1:12" ht="15.75" x14ac:dyDescent="0.25">
      <c r="A41" s="25" t="s">
        <v>95</v>
      </c>
      <c r="B41" s="27">
        <v>0</v>
      </c>
      <c r="C41" s="27">
        <v>0</v>
      </c>
      <c r="D41" s="27">
        <v>0</v>
      </c>
      <c r="E41" s="27">
        <v>0</v>
      </c>
      <c r="F41" s="27">
        <v>0</v>
      </c>
      <c r="G41" s="27">
        <v>62418.39</v>
      </c>
      <c r="H41" s="27">
        <v>0</v>
      </c>
      <c r="I41" s="27">
        <v>10008673.4</v>
      </c>
      <c r="J41" s="27">
        <v>0</v>
      </c>
      <c r="K41" s="27">
        <v>0</v>
      </c>
      <c r="L41" s="27">
        <v>0</v>
      </c>
    </row>
    <row r="42" spans="1:12" ht="17.25" customHeight="1" x14ac:dyDescent="0.25">
      <c r="A42" s="25" t="s">
        <v>121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>
        <v>3117011.3</v>
      </c>
    </row>
    <row r="43" spans="1:12" ht="15.75" x14ac:dyDescent="0.25">
      <c r="A43" s="14" t="s">
        <v>24</v>
      </c>
      <c r="B43" s="15">
        <f t="shared" ref="B43:E43" si="10">B44+B49</f>
        <v>1136607874.71</v>
      </c>
      <c r="C43" s="15">
        <f t="shared" si="10"/>
        <v>1276018714.6800001</v>
      </c>
      <c r="D43" s="15">
        <f t="shared" si="10"/>
        <v>1357900024.79</v>
      </c>
      <c r="E43" s="15">
        <f t="shared" si="10"/>
        <v>1727869644.51</v>
      </c>
      <c r="F43" s="15">
        <f t="shared" ref="F43:G43" si="11">F44+F49</f>
        <v>1417310942.6500001</v>
      </c>
      <c r="G43" s="15">
        <f t="shared" si="11"/>
        <v>1461300797.4100001</v>
      </c>
      <c r="H43" s="15">
        <f t="shared" ref="H43" si="12">H44+H49</f>
        <v>1322415196.3799999</v>
      </c>
      <c r="I43" s="15">
        <f t="shared" ref="I43:J43" si="13">I44+I49</f>
        <v>1442238558.2300003</v>
      </c>
      <c r="J43" s="15">
        <f t="shared" si="13"/>
        <v>1435414396.77</v>
      </c>
      <c r="K43" s="15">
        <f t="shared" ref="K43:L43" si="14">K44+K49</f>
        <v>1382112818.2699997</v>
      </c>
      <c r="L43" s="15">
        <f t="shared" si="14"/>
        <v>1637247579.8000002</v>
      </c>
    </row>
    <row r="44" spans="1:12" ht="20.100000000000001" customHeight="1" x14ac:dyDescent="0.25">
      <c r="A44" s="20" t="s">
        <v>25</v>
      </c>
      <c r="B44" s="21">
        <f t="shared" ref="B44:E44" si="15">SUM(B45:B48)</f>
        <v>835262817.84000003</v>
      </c>
      <c r="C44" s="21">
        <f t="shared" si="15"/>
        <v>898947703.75999999</v>
      </c>
      <c r="D44" s="21">
        <f t="shared" si="15"/>
        <v>988987274.87</v>
      </c>
      <c r="E44" s="21">
        <f t="shared" si="15"/>
        <v>993369763.80999994</v>
      </c>
      <c r="F44" s="21">
        <f t="shared" ref="F44:G44" si="16">SUM(F45:F48)</f>
        <v>1019216671.77</v>
      </c>
      <c r="G44" s="21">
        <f t="shared" si="16"/>
        <v>1152981163.1600001</v>
      </c>
      <c r="H44" s="21">
        <f t="shared" ref="H44" si="17">SUM(H45:H48)</f>
        <v>1191981259.54</v>
      </c>
      <c r="I44" s="21">
        <f t="shared" ref="I44:J44" si="18">SUM(I45:I48)</f>
        <v>1356989860.9700003</v>
      </c>
      <c r="J44" s="21">
        <f t="shared" si="18"/>
        <v>1391214233.71</v>
      </c>
      <c r="K44" s="21">
        <f t="shared" ref="K44:L44" si="19">SUM(K45:K48)</f>
        <v>1374373536.3899996</v>
      </c>
      <c r="L44" s="21">
        <f t="shared" si="19"/>
        <v>1627696988.6500001</v>
      </c>
    </row>
    <row r="45" spans="1:12" ht="17.100000000000001" customHeight="1" x14ac:dyDescent="0.25">
      <c r="A45" s="25" t="s">
        <v>26</v>
      </c>
      <c r="B45" s="26">
        <v>138668211.03</v>
      </c>
      <c r="C45" s="26">
        <v>155738302.61999997</v>
      </c>
      <c r="D45" s="26">
        <v>187926088.21999997</v>
      </c>
      <c r="E45" s="26">
        <v>191813875.99999997</v>
      </c>
      <c r="F45" s="26">
        <v>211098636</v>
      </c>
      <c r="G45" s="26">
        <v>269096791.93000007</v>
      </c>
      <c r="H45" s="26">
        <v>226135726.99999994</v>
      </c>
      <c r="I45" s="26">
        <v>262043215</v>
      </c>
      <c r="J45" s="26">
        <v>266991196.99999994</v>
      </c>
      <c r="K45" s="26">
        <v>263220299.00000003</v>
      </c>
      <c r="L45" s="26">
        <v>342568568.00000006</v>
      </c>
    </row>
    <row r="46" spans="1:12" ht="17.100000000000001" customHeight="1" x14ac:dyDescent="0.25">
      <c r="A46" s="25" t="s">
        <v>27</v>
      </c>
      <c r="B46" s="26">
        <v>2936293.47</v>
      </c>
      <c r="C46" s="26">
        <v>2950522.58</v>
      </c>
      <c r="D46" s="26">
        <v>1593747.77</v>
      </c>
      <c r="E46" s="26">
        <v>168399.85</v>
      </c>
      <c r="F46" s="26">
        <v>2089747.63</v>
      </c>
      <c r="G46" s="26">
        <v>1888173.1199999999</v>
      </c>
      <c r="H46" s="26">
        <v>2786227.33</v>
      </c>
      <c r="I46" s="26">
        <v>3154470.06</v>
      </c>
      <c r="J46" s="26">
        <f>92808.67+2660414.98</f>
        <v>2753223.65</v>
      </c>
      <c r="K46" s="26">
        <v>2277251.0499999998</v>
      </c>
      <c r="L46" s="26">
        <v>7393173.2599999998</v>
      </c>
    </row>
    <row r="47" spans="1:12" ht="17.100000000000001" customHeight="1" x14ac:dyDescent="0.25">
      <c r="A47" s="25" t="s">
        <v>28</v>
      </c>
      <c r="B47" s="26">
        <v>690438810</v>
      </c>
      <c r="C47" s="26">
        <v>738780884</v>
      </c>
      <c r="D47" s="26">
        <v>798138236.67999995</v>
      </c>
      <c r="E47" s="26">
        <v>800876031</v>
      </c>
      <c r="F47" s="26">
        <v>805088495</v>
      </c>
      <c r="G47" s="26">
        <v>880945680</v>
      </c>
      <c r="H47" s="26">
        <v>957742503</v>
      </c>
      <c r="I47" s="26">
        <v>1083763132.0000002</v>
      </c>
      <c r="J47" s="26">
        <v>1116691087.0000002</v>
      </c>
      <c r="K47" s="26">
        <v>1107438004.9999998</v>
      </c>
      <c r="L47" s="26">
        <v>1265674496</v>
      </c>
    </row>
    <row r="48" spans="1:12" ht="17.100000000000001" customHeight="1" x14ac:dyDescent="0.25">
      <c r="A48" s="25" t="s">
        <v>29</v>
      </c>
      <c r="B48" s="26">
        <v>3219503.34</v>
      </c>
      <c r="C48" s="26">
        <v>1477994.5599999998</v>
      </c>
      <c r="D48" s="26">
        <v>1329202.2</v>
      </c>
      <c r="E48" s="26">
        <v>511456.95999999996</v>
      </c>
      <c r="F48" s="26">
        <v>939793.14</v>
      </c>
      <c r="G48" s="26">
        <v>1050518.1100000001</v>
      </c>
      <c r="H48" s="26">
        <v>5316802.21</v>
      </c>
      <c r="I48" s="26">
        <v>8029043.9100000001</v>
      </c>
      <c r="J48" s="26">
        <v>4778726.0599999996</v>
      </c>
      <c r="K48" s="26">
        <v>1437981.34</v>
      </c>
      <c r="L48" s="26">
        <v>12060751.390000001</v>
      </c>
    </row>
    <row r="49" spans="1:12" ht="20.100000000000001" customHeight="1" x14ac:dyDescent="0.25">
      <c r="A49" s="20" t="s">
        <v>30</v>
      </c>
      <c r="B49" s="21">
        <f>SUM(B59:B111)</f>
        <v>301345056.87</v>
      </c>
      <c r="C49" s="21">
        <f>SUM(C59:C111)</f>
        <v>377071010.92000002</v>
      </c>
      <c r="D49" s="21">
        <f>SUM(D59:D111)</f>
        <v>368912749.91999996</v>
      </c>
      <c r="E49" s="21">
        <f>SUM(E59:E111)</f>
        <v>734499880.70000005</v>
      </c>
      <c r="F49" s="21">
        <f t="shared" ref="F49:K49" si="20">SUM(F50:F111)</f>
        <v>398094270.88000005</v>
      </c>
      <c r="G49" s="21">
        <f t="shared" si="20"/>
        <v>308319634.25</v>
      </c>
      <c r="H49" s="21">
        <f t="shared" si="20"/>
        <v>130433936.83999999</v>
      </c>
      <c r="I49" s="21">
        <f t="shared" si="20"/>
        <v>85248697.260000005</v>
      </c>
      <c r="J49" s="21">
        <f t="shared" si="20"/>
        <v>44200163.060000002</v>
      </c>
      <c r="K49" s="21">
        <f t="shared" si="20"/>
        <v>7739281.8799999999</v>
      </c>
      <c r="L49" s="21">
        <f t="shared" ref="L49" si="21">SUM(L50:L111)</f>
        <v>9550591.1499999985</v>
      </c>
    </row>
    <row r="50" spans="1:12" ht="17.100000000000001" customHeight="1" x14ac:dyDescent="0.25">
      <c r="A50" s="25" t="s">
        <v>83</v>
      </c>
      <c r="B50" s="26"/>
      <c r="C50" s="26"/>
      <c r="D50" s="27"/>
      <c r="E50" s="27"/>
      <c r="F50" s="27">
        <v>10384500</v>
      </c>
      <c r="G50" s="27"/>
      <c r="H50" s="27"/>
      <c r="I50" s="27"/>
      <c r="J50" s="27">
        <v>0</v>
      </c>
      <c r="K50" s="27">
        <v>0</v>
      </c>
      <c r="L50" s="27">
        <v>0</v>
      </c>
    </row>
    <row r="51" spans="1:12" ht="15.75" x14ac:dyDescent="0.25">
      <c r="A51" s="25" t="s">
        <v>84</v>
      </c>
      <c r="B51" s="26"/>
      <c r="C51" s="26"/>
      <c r="D51" s="27"/>
      <c r="E51" s="27"/>
      <c r="F51" s="27">
        <v>11980856.030000001</v>
      </c>
      <c r="G51" s="27">
        <v>41257722.259999998</v>
      </c>
      <c r="H51" s="27">
        <v>29896446.720000003</v>
      </c>
      <c r="I51" s="27"/>
      <c r="J51" s="27">
        <v>0</v>
      </c>
      <c r="K51" s="27">
        <v>0</v>
      </c>
      <c r="L51" s="27">
        <v>0</v>
      </c>
    </row>
    <row r="52" spans="1:12" ht="15.75" x14ac:dyDescent="0.25">
      <c r="A52" s="25" t="s">
        <v>85</v>
      </c>
      <c r="B52" s="26"/>
      <c r="C52" s="26"/>
      <c r="D52" s="27"/>
      <c r="E52" s="27"/>
      <c r="F52" s="27">
        <v>500000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</row>
    <row r="53" spans="1:12" ht="15.75" x14ac:dyDescent="0.25">
      <c r="A53" s="25" t="s">
        <v>101</v>
      </c>
      <c r="B53" s="26"/>
      <c r="C53" s="26"/>
      <c r="D53" s="27"/>
      <c r="E53" s="27"/>
      <c r="F53" s="27"/>
      <c r="G53" s="27"/>
      <c r="H53" s="27">
        <v>20918538.409999996</v>
      </c>
      <c r="I53" s="27"/>
      <c r="J53" s="27">
        <v>0</v>
      </c>
      <c r="K53" s="27">
        <v>0</v>
      </c>
      <c r="L53" s="27">
        <v>0</v>
      </c>
    </row>
    <row r="54" spans="1:12" ht="15.75" x14ac:dyDescent="0.25">
      <c r="A54" s="25" t="s">
        <v>100</v>
      </c>
      <c r="B54" s="26"/>
      <c r="C54" s="26"/>
      <c r="D54" s="27"/>
      <c r="E54" s="27"/>
      <c r="F54" s="27">
        <v>50465759.760000005</v>
      </c>
      <c r="G54" s="27">
        <v>33785828.350000001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</row>
    <row r="55" spans="1:12" ht="15.75" x14ac:dyDescent="0.25">
      <c r="A55" s="25" t="s">
        <v>99</v>
      </c>
      <c r="B55" s="26"/>
      <c r="C55" s="26"/>
      <c r="D55" s="27"/>
      <c r="E55" s="27"/>
      <c r="F55" s="27">
        <v>80000000</v>
      </c>
      <c r="G55" s="27"/>
      <c r="H55" s="27">
        <v>0</v>
      </c>
      <c r="I55" s="27">
        <v>15448263.68</v>
      </c>
      <c r="J55" s="27">
        <v>0</v>
      </c>
      <c r="K55" s="27">
        <v>0</v>
      </c>
      <c r="L55" s="27">
        <v>0</v>
      </c>
    </row>
    <row r="56" spans="1:12" ht="15.75" x14ac:dyDescent="0.25">
      <c r="A56" s="25" t="s">
        <v>88</v>
      </c>
      <c r="B56" s="26"/>
      <c r="C56" s="26"/>
      <c r="D56" s="27"/>
      <c r="E56" s="27"/>
      <c r="F56" s="27">
        <v>2000000</v>
      </c>
      <c r="G56" s="27">
        <v>14003753</v>
      </c>
      <c r="H56" s="27">
        <v>4200000</v>
      </c>
      <c r="I56" s="27"/>
      <c r="J56" s="27">
        <v>0</v>
      </c>
      <c r="K56" s="27">
        <v>0</v>
      </c>
      <c r="L56" s="27">
        <v>0</v>
      </c>
    </row>
    <row r="57" spans="1:12" ht="15.75" x14ac:dyDescent="0.25">
      <c r="A57" s="25" t="s">
        <v>92</v>
      </c>
      <c r="B57" s="26"/>
      <c r="C57" s="26"/>
      <c r="D57" s="27"/>
      <c r="E57" s="27"/>
      <c r="F57" s="27"/>
      <c r="G57" s="27">
        <v>200000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</row>
    <row r="58" spans="1:12" ht="15.75" x14ac:dyDescent="0.25">
      <c r="A58" s="25" t="s">
        <v>93</v>
      </c>
      <c r="B58" s="26"/>
      <c r="C58" s="26"/>
      <c r="D58" s="27"/>
      <c r="E58" s="27"/>
      <c r="F58" s="27"/>
      <c r="G58" s="27">
        <v>14050922.140000001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</row>
    <row r="59" spans="1:12" ht="17.100000000000001" customHeight="1" x14ac:dyDescent="0.25">
      <c r="A59" s="25" t="s">
        <v>31</v>
      </c>
      <c r="B59" s="26">
        <v>41575796</v>
      </c>
      <c r="C59" s="26">
        <v>27909304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</row>
    <row r="60" spans="1:12" ht="17.100000000000001" customHeight="1" x14ac:dyDescent="0.25">
      <c r="A60" s="25" t="s">
        <v>32</v>
      </c>
      <c r="B60" s="26">
        <v>6984296</v>
      </c>
      <c r="C60" s="26">
        <v>6984296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</row>
    <row r="61" spans="1:12" ht="15.75" x14ac:dyDescent="0.25">
      <c r="A61" s="25" t="s">
        <v>33</v>
      </c>
      <c r="B61" s="27">
        <v>0</v>
      </c>
      <c r="C61" s="26">
        <v>17111727</v>
      </c>
      <c r="D61" s="27">
        <v>0</v>
      </c>
      <c r="E61" s="27">
        <v>0</v>
      </c>
      <c r="F61" s="27">
        <v>1688250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</row>
    <row r="62" spans="1:12" ht="15.75" x14ac:dyDescent="0.25">
      <c r="A62" s="25" t="s">
        <v>34</v>
      </c>
      <c r="B62" s="26">
        <v>3000000</v>
      </c>
      <c r="C62" s="26">
        <v>28916305.710000001</v>
      </c>
      <c r="D62" s="26">
        <v>29595618.800000001</v>
      </c>
      <c r="E62" s="26">
        <v>21414415.199999999</v>
      </c>
      <c r="F62" s="26">
        <v>27557574.52</v>
      </c>
      <c r="G62" s="27">
        <v>15000000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</row>
    <row r="63" spans="1:12" ht="17.100000000000001" customHeight="1" x14ac:dyDescent="0.25">
      <c r="A63" s="25" t="s">
        <v>35</v>
      </c>
      <c r="B63" s="26">
        <v>24736215.5</v>
      </c>
      <c r="C63" s="26">
        <v>6567625</v>
      </c>
      <c r="D63" s="27">
        <v>0</v>
      </c>
      <c r="E63" s="27">
        <v>0</v>
      </c>
      <c r="F63" s="27">
        <v>0</v>
      </c>
      <c r="G63" s="27">
        <v>3000000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</row>
    <row r="64" spans="1:12" ht="17.100000000000001" customHeight="1" x14ac:dyDescent="0.25">
      <c r="A64" s="25" t="s">
        <v>36</v>
      </c>
      <c r="B64" s="26">
        <v>8153233.3200000003</v>
      </c>
      <c r="C64" s="26">
        <v>8153233.3300000001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</row>
    <row r="65" spans="1:12" ht="17.100000000000001" customHeight="1" x14ac:dyDescent="0.25">
      <c r="A65" s="25" t="s">
        <v>37</v>
      </c>
      <c r="B65" s="26">
        <v>975000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</row>
    <row r="66" spans="1:12" ht="17.100000000000001" customHeight="1" x14ac:dyDescent="0.25">
      <c r="A66" s="25" t="s">
        <v>38</v>
      </c>
      <c r="B66" s="27">
        <v>0</v>
      </c>
      <c r="C66" s="27">
        <v>0</v>
      </c>
      <c r="D66" s="27">
        <v>0</v>
      </c>
      <c r="E66" s="26">
        <v>266774379.38999999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</row>
    <row r="67" spans="1:12" ht="17.100000000000001" customHeight="1" x14ac:dyDescent="0.25">
      <c r="A67" s="25" t="s">
        <v>39</v>
      </c>
      <c r="B67" s="26">
        <v>977274.11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</row>
    <row r="68" spans="1:12" ht="17.100000000000001" customHeight="1" x14ac:dyDescent="0.25">
      <c r="A68" s="25" t="s">
        <v>86</v>
      </c>
      <c r="B68" s="26">
        <v>71458153</v>
      </c>
      <c r="C68" s="26">
        <v>95056587.219999999</v>
      </c>
      <c r="D68" s="26">
        <v>91332768</v>
      </c>
      <c r="E68" s="26">
        <v>89008663</v>
      </c>
      <c r="F68" s="26">
        <v>79974537</v>
      </c>
      <c r="G68" s="26">
        <v>75813981.519999996</v>
      </c>
      <c r="H68" s="26">
        <v>75000000</v>
      </c>
      <c r="I68" s="26">
        <v>48672198</v>
      </c>
      <c r="J68" s="26">
        <v>44087538</v>
      </c>
      <c r="K68" s="26"/>
      <c r="L68" s="26"/>
    </row>
    <row r="69" spans="1:12" ht="15.75" x14ac:dyDescent="0.25">
      <c r="A69" s="25" t="s">
        <v>87</v>
      </c>
      <c r="B69" s="26">
        <v>62197.93</v>
      </c>
      <c r="C69" s="26">
        <v>23500000</v>
      </c>
      <c r="D69" s="26">
        <v>25119.360000000001</v>
      </c>
      <c r="E69" s="26">
        <v>36272.129999999997</v>
      </c>
      <c r="F69" s="26">
        <v>64916.71</v>
      </c>
      <c r="G69" s="26">
        <v>101102.26</v>
      </c>
      <c r="H69" s="26">
        <v>190843.16</v>
      </c>
      <c r="I69" s="26">
        <v>58932.56</v>
      </c>
      <c r="J69" s="26">
        <v>51411.59</v>
      </c>
      <c r="K69" s="26"/>
      <c r="L69" s="26"/>
    </row>
    <row r="70" spans="1:12" ht="17.100000000000001" customHeight="1" x14ac:dyDescent="0.25">
      <c r="A70" s="25" t="s">
        <v>40</v>
      </c>
      <c r="B70" s="26">
        <v>1982903.14</v>
      </c>
      <c r="C70" s="27">
        <v>0</v>
      </c>
      <c r="D70" s="27">
        <v>0</v>
      </c>
      <c r="E70" s="26">
        <v>4500000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</row>
    <row r="71" spans="1:12" ht="17.100000000000001" customHeight="1" x14ac:dyDescent="0.25">
      <c r="A71" s="25" t="s">
        <v>41</v>
      </c>
      <c r="B71" s="26">
        <v>38582447.909999996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</row>
    <row r="72" spans="1:12" ht="30" customHeight="1" x14ac:dyDescent="0.25">
      <c r="A72" s="25" t="s">
        <v>42</v>
      </c>
      <c r="B72" s="27">
        <v>0</v>
      </c>
      <c r="C72" s="27">
        <v>0</v>
      </c>
      <c r="D72" s="27">
        <v>0</v>
      </c>
      <c r="E72" s="26">
        <v>5997181.5599999996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</row>
    <row r="73" spans="1:12" ht="26.25" x14ac:dyDescent="0.25">
      <c r="A73" s="25" t="s">
        <v>43</v>
      </c>
      <c r="B73" s="26">
        <v>17482500</v>
      </c>
      <c r="C73" s="26">
        <v>40459500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</row>
    <row r="74" spans="1:12" ht="17.100000000000001" customHeight="1" x14ac:dyDescent="0.25">
      <c r="A74" s="25" t="s">
        <v>44</v>
      </c>
      <c r="B74" s="26">
        <v>900000</v>
      </c>
      <c r="C74" s="26"/>
      <c r="D74" s="26">
        <v>1425000</v>
      </c>
      <c r="E74" s="26">
        <v>1924000</v>
      </c>
      <c r="F74" s="26">
        <v>2000000</v>
      </c>
      <c r="G74" s="26">
        <v>1500000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</row>
    <row r="75" spans="1:12" ht="17.100000000000001" customHeight="1" x14ac:dyDescent="0.25">
      <c r="A75" s="25" t="s">
        <v>45</v>
      </c>
      <c r="B75" s="26">
        <v>12151936.959999999</v>
      </c>
      <c r="C75" s="26">
        <v>1946663.41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</row>
    <row r="76" spans="1:12" ht="17.100000000000001" customHeight="1" x14ac:dyDescent="0.25">
      <c r="A76" s="25" t="s">
        <v>46</v>
      </c>
      <c r="B76" s="26">
        <v>187500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</row>
    <row r="77" spans="1:12" ht="17.100000000000001" customHeight="1" x14ac:dyDescent="0.25">
      <c r="A77" s="25" t="s">
        <v>47</v>
      </c>
      <c r="B77" s="26">
        <v>19980000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</row>
    <row r="78" spans="1:12" ht="17.100000000000001" customHeight="1" x14ac:dyDescent="0.25">
      <c r="A78" s="25" t="s">
        <v>48</v>
      </c>
      <c r="B78" s="26">
        <v>39960000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</row>
    <row r="79" spans="1:12" ht="17.100000000000001" customHeight="1" x14ac:dyDescent="0.25">
      <c r="A79" s="25" t="s">
        <v>49</v>
      </c>
      <c r="B79" s="26">
        <v>1167787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</row>
    <row r="80" spans="1:12" ht="17.100000000000001" customHeight="1" x14ac:dyDescent="0.25">
      <c r="A80" s="25" t="s">
        <v>50</v>
      </c>
      <c r="B80" s="26">
        <v>542341</v>
      </c>
      <c r="C80" s="26">
        <v>221388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</row>
    <row r="81" spans="1:12" ht="17.100000000000001" customHeight="1" x14ac:dyDescent="0.25">
      <c r="A81" s="25" t="s">
        <v>51</v>
      </c>
      <c r="B81" s="26">
        <v>100000</v>
      </c>
      <c r="C81" s="26"/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</row>
    <row r="82" spans="1:12" ht="17.100000000000001" customHeight="1" x14ac:dyDescent="0.25">
      <c r="A82" s="25" t="s">
        <v>52</v>
      </c>
      <c r="B82" s="26">
        <v>985475</v>
      </c>
      <c r="C82" s="26">
        <v>492439</v>
      </c>
      <c r="D82" s="27">
        <v>0</v>
      </c>
      <c r="E82" s="26">
        <v>647508</v>
      </c>
      <c r="F82" s="26"/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</row>
    <row r="83" spans="1:12" ht="17.100000000000001" customHeight="1" x14ac:dyDescent="0.25">
      <c r="A83" s="25" t="s">
        <v>53</v>
      </c>
      <c r="B83" s="26">
        <v>9400000</v>
      </c>
      <c r="C83" s="26"/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</row>
    <row r="84" spans="1:12" ht="17.100000000000001" customHeight="1" x14ac:dyDescent="0.25">
      <c r="A84" s="25" t="s">
        <v>54</v>
      </c>
      <c r="B84" s="27">
        <v>0</v>
      </c>
      <c r="C84" s="26">
        <v>53040729.829999998</v>
      </c>
      <c r="D84" s="27">
        <v>0</v>
      </c>
      <c r="E84" s="27">
        <v>0</v>
      </c>
      <c r="F84" s="27">
        <v>9790200</v>
      </c>
      <c r="G84" s="27">
        <v>4195800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</row>
    <row r="85" spans="1:12" ht="17.100000000000001" customHeight="1" x14ac:dyDescent="0.25">
      <c r="A85" s="25" t="s">
        <v>55</v>
      </c>
      <c r="B85" s="27">
        <v>0</v>
      </c>
      <c r="C85" s="27">
        <v>0</v>
      </c>
      <c r="D85" s="26">
        <v>22240943.079999998</v>
      </c>
      <c r="E85" s="26">
        <v>119880000</v>
      </c>
      <c r="F85" s="26">
        <v>39017949.039999999</v>
      </c>
      <c r="G85" s="26">
        <v>21589870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</row>
    <row r="86" spans="1:12" ht="17.100000000000001" customHeight="1" x14ac:dyDescent="0.25">
      <c r="A86" s="25" t="s">
        <v>56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</row>
    <row r="87" spans="1:12" ht="17.100000000000001" customHeight="1" x14ac:dyDescent="0.25">
      <c r="A87" s="25" t="s">
        <v>57</v>
      </c>
      <c r="B87" s="27">
        <v>0</v>
      </c>
      <c r="C87" s="27">
        <v>0</v>
      </c>
      <c r="D87" s="26">
        <v>300000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</row>
    <row r="88" spans="1:12" ht="17.100000000000001" customHeight="1" x14ac:dyDescent="0.25">
      <c r="A88" s="25" t="s">
        <v>58</v>
      </c>
      <c r="B88" s="27">
        <v>0</v>
      </c>
      <c r="C88" s="27">
        <v>0</v>
      </c>
      <c r="D88" s="26">
        <v>5669768.0899999999</v>
      </c>
      <c r="E88" s="26">
        <v>37972728.409999996</v>
      </c>
      <c r="F88" s="26">
        <v>5646466.6699999999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</row>
    <row r="89" spans="1:12" ht="17.100000000000001" customHeight="1" x14ac:dyDescent="0.25">
      <c r="A89" s="25" t="s">
        <v>59</v>
      </c>
      <c r="B89" s="27">
        <v>0</v>
      </c>
      <c r="C89" s="27">
        <v>0</v>
      </c>
      <c r="D89" s="26">
        <v>43660466.420000002</v>
      </c>
      <c r="E89" s="26">
        <v>106481173.58000001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</row>
    <row r="90" spans="1:12" ht="17.100000000000001" customHeight="1" x14ac:dyDescent="0.25">
      <c r="A90" s="25" t="s">
        <v>60</v>
      </c>
      <c r="B90" s="27">
        <v>0</v>
      </c>
      <c r="C90" s="27">
        <v>0</v>
      </c>
      <c r="D90" s="26">
        <v>492439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</row>
    <row r="91" spans="1:12" ht="17.100000000000001" customHeight="1" x14ac:dyDescent="0.25">
      <c r="A91" s="25" t="s">
        <v>61</v>
      </c>
      <c r="B91" s="27">
        <v>0</v>
      </c>
      <c r="C91" s="27">
        <v>0</v>
      </c>
      <c r="D91" s="26">
        <v>22475000</v>
      </c>
      <c r="E91" s="26">
        <v>35419847.450000003</v>
      </c>
      <c r="F91" s="26">
        <v>74789118.469999999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</row>
    <row r="92" spans="1:12" ht="17.100000000000001" customHeight="1" x14ac:dyDescent="0.25">
      <c r="A92" s="25" t="s">
        <v>62</v>
      </c>
      <c r="B92" s="27">
        <v>0</v>
      </c>
      <c r="C92" s="27">
        <v>0</v>
      </c>
      <c r="D92" s="27">
        <v>0</v>
      </c>
      <c r="E92" s="26">
        <v>1800000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</row>
    <row r="93" spans="1:12" ht="17.100000000000001" customHeight="1" x14ac:dyDescent="0.25">
      <c r="A93" s="25" t="s">
        <v>63</v>
      </c>
      <c r="B93" s="27">
        <v>0</v>
      </c>
      <c r="C93" s="27">
        <v>0</v>
      </c>
      <c r="D93" s="26">
        <v>4800093.53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</row>
    <row r="94" spans="1:12" ht="17.100000000000001" customHeight="1" x14ac:dyDescent="0.25">
      <c r="A94" s="25" t="s">
        <v>96</v>
      </c>
      <c r="B94" s="27">
        <v>0</v>
      </c>
      <c r="C94" s="27">
        <v>0</v>
      </c>
      <c r="D94" s="26">
        <v>34985456.299999997</v>
      </c>
      <c r="E94" s="27">
        <v>0</v>
      </c>
      <c r="F94" s="27">
        <v>0</v>
      </c>
      <c r="G94" s="27">
        <v>69000000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</row>
    <row r="95" spans="1:12" ht="17.100000000000001" customHeight="1" x14ac:dyDescent="0.25">
      <c r="A95" s="25" t="s">
        <v>64</v>
      </c>
      <c r="B95" s="27">
        <v>0</v>
      </c>
      <c r="C95" s="26">
        <v>500000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</row>
    <row r="96" spans="1:12" ht="17.100000000000001" customHeight="1" x14ac:dyDescent="0.25">
      <c r="A96" s="25" t="s">
        <v>65</v>
      </c>
      <c r="B96" s="27">
        <v>0</v>
      </c>
      <c r="C96" s="26">
        <v>39440489.93</v>
      </c>
      <c r="D96" s="26">
        <v>10737713</v>
      </c>
      <c r="E96" s="26">
        <v>7737586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</row>
    <row r="97" spans="1:12" ht="17.100000000000001" customHeight="1" x14ac:dyDescent="0.25">
      <c r="A97" s="25" t="s">
        <v>66</v>
      </c>
      <c r="B97" s="27">
        <v>0</v>
      </c>
      <c r="C97" s="26">
        <v>8080574.9100000001</v>
      </c>
      <c r="D97" s="26">
        <v>5296631</v>
      </c>
      <c r="E97" s="26">
        <v>9840005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</row>
    <row r="98" spans="1:12" ht="17.100000000000001" customHeight="1" x14ac:dyDescent="0.25">
      <c r="A98" s="25" t="s">
        <v>67</v>
      </c>
      <c r="B98" s="27">
        <v>0</v>
      </c>
      <c r="C98" s="26">
        <v>18690147.579999998</v>
      </c>
      <c r="D98" s="26">
        <v>19655076</v>
      </c>
      <c r="E98" s="26">
        <v>11497228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</row>
    <row r="99" spans="1:12" ht="17.100000000000001" customHeight="1" x14ac:dyDescent="0.25">
      <c r="A99" s="25" t="s">
        <v>68</v>
      </c>
      <c r="B99" s="27">
        <v>0</v>
      </c>
      <c r="C99" s="27">
        <v>0</v>
      </c>
      <c r="D99" s="26">
        <v>6225000</v>
      </c>
      <c r="E99" s="26">
        <v>3957000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</row>
    <row r="100" spans="1:12" ht="17.100000000000001" customHeight="1" x14ac:dyDescent="0.25">
      <c r="A100" s="25" t="s">
        <v>69</v>
      </c>
      <c r="B100" s="27">
        <v>0</v>
      </c>
      <c r="C100" s="27">
        <v>0</v>
      </c>
      <c r="D100" s="26">
        <v>35670052.460000001</v>
      </c>
      <c r="E100" s="26">
        <v>5125556.5299999993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</row>
    <row r="101" spans="1:12" ht="17.100000000000001" customHeight="1" x14ac:dyDescent="0.25">
      <c r="A101" s="25" t="s">
        <v>70</v>
      </c>
      <c r="B101" s="27">
        <v>0</v>
      </c>
      <c r="C101" s="27">
        <v>0</v>
      </c>
      <c r="D101" s="26">
        <v>22867356.699999999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</row>
    <row r="102" spans="1:12" ht="17.100000000000001" customHeight="1" x14ac:dyDescent="0.25">
      <c r="A102" s="25" t="s">
        <v>71</v>
      </c>
      <c r="B102" s="27">
        <v>0</v>
      </c>
      <c r="C102" s="27">
        <v>0</v>
      </c>
      <c r="D102" s="26">
        <v>8895399.7699999996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</row>
    <row r="103" spans="1:12" ht="17.100000000000001" customHeight="1" x14ac:dyDescent="0.25">
      <c r="A103" s="25" t="s">
        <v>72</v>
      </c>
      <c r="B103" s="27">
        <v>0</v>
      </c>
      <c r="C103" s="27">
        <v>0</v>
      </c>
      <c r="D103" s="27">
        <v>0</v>
      </c>
      <c r="E103" s="26">
        <v>300000</v>
      </c>
      <c r="F103" s="26">
        <v>198763.44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</row>
    <row r="104" spans="1:12" ht="17.100000000000001" customHeight="1" x14ac:dyDescent="0.25">
      <c r="A104" s="25" t="s">
        <v>107</v>
      </c>
      <c r="B104" s="27"/>
      <c r="C104" s="27"/>
      <c r="D104" s="27"/>
      <c r="E104" s="26"/>
      <c r="F104" s="26"/>
      <c r="G104" s="27"/>
      <c r="H104" s="27"/>
      <c r="I104" s="27">
        <v>10637744.98</v>
      </c>
      <c r="J104" s="27"/>
      <c r="K104" s="27"/>
      <c r="L104" s="27">
        <v>0</v>
      </c>
    </row>
    <row r="105" spans="1:12" ht="17.100000000000001" customHeight="1" x14ac:dyDescent="0.25">
      <c r="A105" s="25" t="s">
        <v>108</v>
      </c>
      <c r="B105" s="27"/>
      <c r="C105" s="27"/>
      <c r="D105" s="27"/>
      <c r="E105" s="26"/>
      <c r="F105" s="26"/>
      <c r="G105" s="27"/>
      <c r="H105" s="27"/>
      <c r="I105" s="27">
        <v>10000000</v>
      </c>
      <c r="J105" s="27"/>
      <c r="K105" s="27"/>
      <c r="L105" s="27">
        <v>0</v>
      </c>
    </row>
    <row r="106" spans="1:12" ht="15.75" x14ac:dyDescent="0.25">
      <c r="A106" s="25" t="s">
        <v>117</v>
      </c>
      <c r="B106" s="27"/>
      <c r="C106" s="27"/>
      <c r="D106" s="27"/>
      <c r="E106" s="26"/>
      <c r="F106" s="26"/>
      <c r="G106" s="27"/>
      <c r="H106" s="27"/>
      <c r="I106" s="27"/>
      <c r="J106" s="27"/>
      <c r="K106" s="27">
        <v>7738000</v>
      </c>
      <c r="L106" s="27">
        <v>0</v>
      </c>
    </row>
    <row r="107" spans="1:12" ht="25.5" customHeight="1" x14ac:dyDescent="0.25">
      <c r="A107" s="25" t="s">
        <v>122</v>
      </c>
      <c r="B107" s="27"/>
      <c r="C107" s="27"/>
      <c r="D107" s="27"/>
      <c r="E107" s="26"/>
      <c r="F107" s="26"/>
      <c r="G107" s="27"/>
      <c r="H107" s="27"/>
      <c r="I107" s="27"/>
      <c r="J107" s="27"/>
      <c r="K107" s="27"/>
      <c r="L107" s="27">
        <v>2450519.4300000002</v>
      </c>
    </row>
    <row r="108" spans="1:12" ht="15.75" x14ac:dyDescent="0.25">
      <c r="A108" s="25" t="s">
        <v>123</v>
      </c>
      <c r="B108" s="27"/>
      <c r="C108" s="27"/>
      <c r="D108" s="27"/>
      <c r="E108" s="26"/>
      <c r="F108" s="26"/>
      <c r="G108" s="27"/>
      <c r="H108" s="27"/>
      <c r="I108" s="27"/>
      <c r="J108" s="27"/>
      <c r="K108" s="27"/>
      <c r="L108" s="27">
        <v>6839699.6500000004</v>
      </c>
    </row>
    <row r="109" spans="1:12" ht="15.75" x14ac:dyDescent="0.25">
      <c r="A109" s="25" t="s">
        <v>124</v>
      </c>
      <c r="B109" s="27"/>
      <c r="C109" s="27"/>
      <c r="D109" s="27"/>
      <c r="E109" s="26"/>
      <c r="F109" s="26"/>
      <c r="G109" s="27"/>
      <c r="H109" s="27"/>
      <c r="I109" s="27"/>
      <c r="J109" s="27"/>
      <c r="K109" s="27"/>
      <c r="L109" s="27">
        <v>89541.2</v>
      </c>
    </row>
    <row r="110" spans="1:12" ht="25.5" customHeight="1" x14ac:dyDescent="0.25">
      <c r="A110" s="25" t="s">
        <v>125</v>
      </c>
      <c r="B110" s="27"/>
      <c r="C110" s="27"/>
      <c r="D110" s="27"/>
      <c r="E110" s="26"/>
      <c r="F110" s="26"/>
      <c r="G110" s="27"/>
      <c r="H110" s="27"/>
      <c r="I110" s="27"/>
      <c r="J110" s="27"/>
      <c r="K110" s="27"/>
      <c r="L110" s="27">
        <v>150000</v>
      </c>
    </row>
    <row r="111" spans="1:12" ht="17.100000000000001" customHeight="1" x14ac:dyDescent="0.25">
      <c r="A111" s="25" t="s">
        <v>73</v>
      </c>
      <c r="B111" s="27">
        <v>0</v>
      </c>
      <c r="C111" s="27">
        <v>0</v>
      </c>
      <c r="D111" s="26">
        <f>2502216.62+60631.79</f>
        <v>2562848.41</v>
      </c>
      <c r="E111" s="26">
        <v>4186336.4499999997</v>
      </c>
      <c r="F111" s="26">
        <v>2035379.2400000002</v>
      </c>
      <c r="G111" s="27">
        <v>14820654.720000001</v>
      </c>
      <c r="H111" s="27">
        <v>228108.55000000002</v>
      </c>
      <c r="I111" s="27">
        <v>431558.04</v>
      </c>
      <c r="J111" s="27">
        <v>61213.47</v>
      </c>
      <c r="K111" s="27">
        <v>1281.8800000000001</v>
      </c>
      <c r="L111" s="27">
        <v>20830.87</v>
      </c>
    </row>
    <row r="112" spans="1:12" ht="20.100000000000001" customHeight="1" x14ac:dyDescent="0.25">
      <c r="A112" s="22" t="s">
        <v>104</v>
      </c>
      <c r="B112" s="15">
        <f t="shared" ref="B112:H112" si="22">B29+B43</f>
        <v>2407118565.0100002</v>
      </c>
      <c r="C112" s="15">
        <f t="shared" si="22"/>
        <v>2678445787.6999998</v>
      </c>
      <c r="D112" s="15">
        <f t="shared" si="22"/>
        <v>2987867248.5599999</v>
      </c>
      <c r="E112" s="15">
        <f t="shared" si="22"/>
        <v>3375574608.1400003</v>
      </c>
      <c r="F112" s="15">
        <f t="shared" si="22"/>
        <v>3161354960.98</v>
      </c>
      <c r="G112" s="15">
        <f t="shared" si="22"/>
        <v>3367745078.7900004</v>
      </c>
      <c r="H112" s="15">
        <f t="shared" si="22"/>
        <v>3468966124.0100002</v>
      </c>
      <c r="I112" s="15">
        <f t="shared" ref="I112:J112" si="23">I29+I43</f>
        <v>3797960818.8600006</v>
      </c>
      <c r="J112" s="15">
        <f t="shared" si="23"/>
        <v>3654737238.8099999</v>
      </c>
      <c r="K112" s="15">
        <f t="shared" ref="K112:L112" si="24">K29+K43</f>
        <v>3754478783.21</v>
      </c>
      <c r="L112" s="15">
        <f t="shared" si="24"/>
        <v>4095796973.8300004</v>
      </c>
    </row>
    <row r="113" spans="1:12" ht="10.5" customHeight="1" x14ac:dyDescent="0.25">
      <c r="A113" s="25"/>
      <c r="B113" s="27"/>
      <c r="C113" s="27"/>
      <c r="D113" s="26"/>
      <c r="E113" s="26"/>
      <c r="F113" s="26"/>
      <c r="G113" s="27"/>
      <c r="H113" s="27"/>
      <c r="I113" s="27"/>
      <c r="J113" s="27"/>
      <c r="K113" s="27"/>
      <c r="L113" s="27"/>
    </row>
    <row r="114" spans="1:12" ht="20.100000000000001" customHeight="1" x14ac:dyDescent="0.25">
      <c r="A114" s="14" t="s">
        <v>74</v>
      </c>
      <c r="B114" s="15">
        <f t="shared" ref="B114:C114" si="25">SUM(B115:B123)</f>
        <v>8803871</v>
      </c>
      <c r="C114" s="15">
        <f t="shared" si="25"/>
        <v>10544087</v>
      </c>
      <c r="D114" s="15">
        <f>SUM(D115:D123)</f>
        <v>37645388</v>
      </c>
      <c r="E114" s="15">
        <f>SUM(E115:E123)</f>
        <v>141266220</v>
      </c>
      <c r="F114" s="15">
        <f>SUM(F115:F123)</f>
        <v>180000000</v>
      </c>
      <c r="G114" s="15">
        <f>SUM(G115:G123)</f>
        <v>78000000</v>
      </c>
      <c r="H114" s="15">
        <f>SUM(H115:H124)</f>
        <v>63600000</v>
      </c>
      <c r="I114" s="15">
        <f>SUM(I115:I125)</f>
        <v>39565388.149999999</v>
      </c>
      <c r="J114" s="15">
        <f>SUM(J115:J128)</f>
        <v>3571716.68</v>
      </c>
      <c r="K114" s="15">
        <f>SUM(K115:K128)</f>
        <v>18481875.960000001</v>
      </c>
      <c r="L114" s="15">
        <f>SUM(L115:L128)</f>
        <v>0</v>
      </c>
    </row>
    <row r="115" spans="1:12" ht="15.75" x14ac:dyDescent="0.25">
      <c r="A115" s="25" t="s">
        <v>75</v>
      </c>
      <c r="B115" s="26">
        <v>8803871</v>
      </c>
      <c r="C115" s="26">
        <v>10544087</v>
      </c>
      <c r="D115" s="26">
        <v>7645388</v>
      </c>
      <c r="E115" s="26">
        <v>266220</v>
      </c>
      <c r="F115" s="27">
        <v>0</v>
      </c>
      <c r="G115" s="26"/>
      <c r="H115" s="27">
        <v>0</v>
      </c>
      <c r="I115" s="27">
        <v>0</v>
      </c>
      <c r="J115" s="27">
        <v>0</v>
      </c>
      <c r="K115" s="27">
        <v>0</v>
      </c>
      <c r="L115" s="27">
        <v>0</v>
      </c>
    </row>
    <row r="116" spans="1:12" ht="15.75" x14ac:dyDescent="0.25">
      <c r="A116" s="25" t="s">
        <v>76</v>
      </c>
      <c r="B116" s="27">
        <v>0</v>
      </c>
      <c r="C116" s="27">
        <v>0</v>
      </c>
      <c r="D116" s="26">
        <v>30000000</v>
      </c>
      <c r="E116" s="26">
        <v>37500000</v>
      </c>
      <c r="F116" s="27">
        <v>0</v>
      </c>
      <c r="G116" s="26"/>
      <c r="H116" s="27">
        <v>0</v>
      </c>
      <c r="I116" s="27">
        <v>0</v>
      </c>
      <c r="J116" s="27">
        <v>0</v>
      </c>
      <c r="K116" s="27">
        <v>0</v>
      </c>
      <c r="L116" s="27">
        <v>0</v>
      </c>
    </row>
    <row r="117" spans="1:12" ht="15.75" x14ac:dyDescent="0.25">
      <c r="A117" s="25" t="s">
        <v>77</v>
      </c>
      <c r="B117" s="27">
        <v>0</v>
      </c>
      <c r="C117" s="27">
        <v>0</v>
      </c>
      <c r="D117" s="27">
        <v>0</v>
      </c>
      <c r="E117" s="26">
        <v>10000000</v>
      </c>
      <c r="F117" s="27">
        <v>0</v>
      </c>
      <c r="G117" s="26"/>
      <c r="H117" s="27">
        <v>0</v>
      </c>
      <c r="I117" s="27">
        <v>0</v>
      </c>
      <c r="J117" s="27">
        <v>0</v>
      </c>
      <c r="K117" s="27">
        <v>0</v>
      </c>
      <c r="L117" s="27">
        <v>0</v>
      </c>
    </row>
    <row r="118" spans="1:12" ht="15.75" x14ac:dyDescent="0.25">
      <c r="A118" s="25" t="s">
        <v>78</v>
      </c>
      <c r="B118" s="27">
        <v>0</v>
      </c>
      <c r="C118" s="27">
        <v>0</v>
      </c>
      <c r="D118" s="27">
        <v>0</v>
      </c>
      <c r="E118" s="26">
        <v>50000000</v>
      </c>
      <c r="F118" s="27">
        <v>0</v>
      </c>
      <c r="G118" s="26"/>
      <c r="H118" s="27">
        <v>0</v>
      </c>
      <c r="I118" s="27">
        <v>0</v>
      </c>
      <c r="J118" s="27">
        <v>0</v>
      </c>
      <c r="K118" s="27">
        <v>0</v>
      </c>
      <c r="L118" s="27">
        <v>0</v>
      </c>
    </row>
    <row r="119" spans="1:12" ht="15.75" x14ac:dyDescent="0.25">
      <c r="A119" s="25" t="s">
        <v>91</v>
      </c>
      <c r="B119" s="27"/>
      <c r="C119" s="27"/>
      <c r="D119" s="27"/>
      <c r="E119" s="26"/>
      <c r="F119" s="26">
        <v>30000000</v>
      </c>
      <c r="G119" s="26">
        <v>18000000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</row>
    <row r="120" spans="1:12" ht="15.75" x14ac:dyDescent="0.25">
      <c r="A120" s="25" t="s">
        <v>90</v>
      </c>
      <c r="B120" s="27"/>
      <c r="C120" s="27"/>
      <c r="D120" s="27"/>
      <c r="E120" s="26"/>
      <c r="F120" s="26">
        <v>40000000</v>
      </c>
      <c r="G120" s="26"/>
      <c r="H120" s="27">
        <v>0</v>
      </c>
      <c r="I120" s="27">
        <v>0</v>
      </c>
      <c r="J120" s="27">
        <v>0</v>
      </c>
      <c r="K120" s="27">
        <v>0</v>
      </c>
      <c r="L120" s="27">
        <v>0</v>
      </c>
    </row>
    <row r="121" spans="1:12" ht="15.75" x14ac:dyDescent="0.25">
      <c r="A121" s="25" t="s">
        <v>89</v>
      </c>
      <c r="B121" s="27"/>
      <c r="C121" s="27"/>
      <c r="D121" s="27"/>
      <c r="E121" s="26"/>
      <c r="F121" s="26">
        <v>60000000</v>
      </c>
      <c r="G121" s="26"/>
      <c r="H121" s="27">
        <v>0</v>
      </c>
      <c r="I121" s="27">
        <v>0</v>
      </c>
      <c r="J121" s="27">
        <v>0</v>
      </c>
      <c r="K121" s="27">
        <v>0</v>
      </c>
      <c r="L121" s="27">
        <v>0</v>
      </c>
    </row>
    <row r="122" spans="1:12" ht="15.75" x14ac:dyDescent="0.25">
      <c r="A122" s="25" t="s">
        <v>79</v>
      </c>
      <c r="B122" s="27">
        <v>0</v>
      </c>
      <c r="C122" s="27">
        <v>0</v>
      </c>
      <c r="D122" s="27">
        <v>0</v>
      </c>
      <c r="E122" s="26">
        <v>43500000</v>
      </c>
      <c r="F122" s="26">
        <v>50000000</v>
      </c>
      <c r="G122" s="26"/>
      <c r="H122" s="27">
        <v>0</v>
      </c>
      <c r="I122" s="27">
        <v>0</v>
      </c>
      <c r="J122" s="27">
        <v>0</v>
      </c>
      <c r="K122" s="27">
        <v>0</v>
      </c>
      <c r="L122" s="27">
        <v>0</v>
      </c>
    </row>
    <row r="123" spans="1:12" ht="15.75" x14ac:dyDescent="0.25">
      <c r="A123" s="25" t="s">
        <v>97</v>
      </c>
      <c r="B123" s="27">
        <v>0</v>
      </c>
      <c r="C123" s="27">
        <v>0</v>
      </c>
      <c r="D123" s="27">
        <v>0</v>
      </c>
      <c r="E123" s="26">
        <v>0</v>
      </c>
      <c r="F123" s="26">
        <v>0</v>
      </c>
      <c r="G123" s="26">
        <v>60000000</v>
      </c>
      <c r="H123" s="27">
        <v>63100000</v>
      </c>
      <c r="I123" s="27"/>
      <c r="J123" s="27"/>
      <c r="K123" s="27"/>
      <c r="L123" s="27">
        <v>0</v>
      </c>
    </row>
    <row r="124" spans="1:12" ht="15.75" x14ac:dyDescent="0.25">
      <c r="A124" s="25" t="s">
        <v>102</v>
      </c>
      <c r="B124" s="27"/>
      <c r="C124" s="27"/>
      <c r="D124" s="27"/>
      <c r="E124" s="26"/>
      <c r="F124" s="26"/>
      <c r="G124" s="26"/>
      <c r="H124" s="27">
        <v>500000</v>
      </c>
      <c r="I124" s="27"/>
      <c r="J124" s="27"/>
      <c r="K124" s="27"/>
      <c r="L124" s="27">
        <v>0</v>
      </c>
    </row>
    <row r="125" spans="1:12" ht="15.75" x14ac:dyDescent="0.25">
      <c r="A125" s="25" t="s">
        <v>109</v>
      </c>
      <c r="B125" s="27"/>
      <c r="C125" s="27"/>
      <c r="D125" s="27"/>
      <c r="E125" s="26"/>
      <c r="F125" s="26"/>
      <c r="G125" s="26"/>
      <c r="H125" s="27"/>
      <c r="I125" s="27">
        <v>39565388.149999999</v>
      </c>
      <c r="J125" s="27"/>
      <c r="K125" s="27"/>
      <c r="L125" s="27">
        <v>0</v>
      </c>
    </row>
    <row r="126" spans="1:12" ht="15.75" x14ac:dyDescent="0.25">
      <c r="A126" s="25" t="s">
        <v>118</v>
      </c>
      <c r="B126" s="27"/>
      <c r="C126" s="27"/>
      <c r="D126" s="27"/>
      <c r="E126" s="26"/>
      <c r="F126" s="26"/>
      <c r="G126" s="26"/>
      <c r="H126" s="27"/>
      <c r="I126" s="27"/>
      <c r="J126" s="27"/>
      <c r="K126" s="27">
        <v>3500000</v>
      </c>
      <c r="L126" s="27">
        <v>0</v>
      </c>
    </row>
    <row r="127" spans="1:12" ht="15.75" x14ac:dyDescent="0.25">
      <c r="A127" s="25" t="s">
        <v>119</v>
      </c>
      <c r="B127" s="27"/>
      <c r="C127" s="27"/>
      <c r="D127" s="27"/>
      <c r="E127" s="26"/>
      <c r="F127" s="26"/>
      <c r="G127" s="26"/>
      <c r="H127" s="27"/>
      <c r="I127" s="27"/>
      <c r="J127" s="27"/>
      <c r="K127" s="27">
        <v>14981875.960000001</v>
      </c>
      <c r="L127" s="27">
        <v>0</v>
      </c>
    </row>
    <row r="128" spans="1:12" ht="17.100000000000001" customHeight="1" x14ac:dyDescent="0.25">
      <c r="A128" s="25" t="s">
        <v>115</v>
      </c>
      <c r="B128" s="27"/>
      <c r="C128" s="27"/>
      <c r="D128" s="27"/>
      <c r="E128" s="26"/>
      <c r="F128" s="26"/>
      <c r="G128" s="27"/>
      <c r="H128" s="27"/>
      <c r="I128" s="27">
        <v>0</v>
      </c>
      <c r="J128" s="27">
        <v>3571716.68</v>
      </c>
      <c r="K128" s="27"/>
      <c r="L128" s="27">
        <v>0</v>
      </c>
    </row>
    <row r="129" spans="1:12" ht="20.100000000000001" customHeight="1" x14ac:dyDescent="0.25">
      <c r="A129" s="20" t="s">
        <v>80</v>
      </c>
      <c r="B129" s="21"/>
      <c r="C129" s="21"/>
      <c r="D129" s="21"/>
      <c r="E129" s="21">
        <v>10249.44</v>
      </c>
      <c r="F129" s="21">
        <v>90795.739999999991</v>
      </c>
      <c r="G129" s="21">
        <v>0</v>
      </c>
      <c r="H129" s="21">
        <v>0</v>
      </c>
      <c r="I129" s="21">
        <v>145943.59</v>
      </c>
      <c r="J129" s="21">
        <v>43091.58</v>
      </c>
      <c r="K129" s="21">
        <v>0</v>
      </c>
      <c r="L129" s="21">
        <v>0</v>
      </c>
    </row>
    <row r="130" spans="1:12" ht="20.100000000000001" customHeight="1" x14ac:dyDescent="0.25">
      <c r="A130" s="20" t="s">
        <v>94</v>
      </c>
      <c r="B130" s="21"/>
      <c r="C130" s="21"/>
      <c r="D130" s="21"/>
      <c r="E130" s="21"/>
      <c r="F130" s="21"/>
      <c r="G130" s="21">
        <v>516555.77</v>
      </c>
      <c r="H130" s="21">
        <v>0</v>
      </c>
      <c r="I130" s="21">
        <v>0</v>
      </c>
      <c r="J130" s="21">
        <v>0</v>
      </c>
      <c r="K130" s="21">
        <v>141597.5</v>
      </c>
      <c r="L130" s="21">
        <v>0</v>
      </c>
    </row>
    <row r="131" spans="1:12" ht="30" customHeight="1" x14ac:dyDescent="0.25">
      <c r="A131" s="23" t="s">
        <v>81</v>
      </c>
      <c r="B131" s="24">
        <f>B27+B28+B29+B43+B114</f>
        <v>3748032353.9300003</v>
      </c>
      <c r="C131" s="24">
        <f>C27+C28+C29+C43+C114</f>
        <v>4098132052.5699997</v>
      </c>
      <c r="D131" s="24">
        <f>D27+D28+D29+D43+D114+D129</f>
        <v>4464290572.8299999</v>
      </c>
      <c r="E131" s="24">
        <f>E27+E28+E29+E43+E114+E129</f>
        <v>5072487455.5699997</v>
      </c>
      <c r="F131" s="24">
        <f>F27+F28+F29+F43+F114+F129</f>
        <v>5005856256.75</v>
      </c>
      <c r="G131" s="24">
        <f t="shared" ref="G131:L131" si="26">G27+G28+G29+G43+G114+G129+G130</f>
        <v>5170170179.7700005</v>
      </c>
      <c r="H131" s="24">
        <f t="shared" si="26"/>
        <v>5289215821.5699997</v>
      </c>
      <c r="I131" s="24">
        <f t="shared" si="26"/>
        <v>5599199940.4800005</v>
      </c>
      <c r="J131" s="24">
        <f t="shared" si="26"/>
        <v>5200691622.8299999</v>
      </c>
      <c r="K131" s="24">
        <f t="shared" si="26"/>
        <v>5385306145.1199999</v>
      </c>
      <c r="L131" s="24">
        <f t="shared" si="26"/>
        <v>6033162975.4700003</v>
      </c>
    </row>
    <row r="132" spans="1:12" ht="15.75" hidden="1" x14ac:dyDescent="0.25">
      <c r="A132" s="1" t="s">
        <v>82</v>
      </c>
      <c r="B132" s="4">
        <v>3802835030.7800002</v>
      </c>
      <c r="C132" s="4">
        <v>4098132052.5700002</v>
      </c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5.75" hidden="1" x14ac:dyDescent="0.25">
      <c r="B133" s="4">
        <f>B131-B132</f>
        <v>-54802676.849999905</v>
      </c>
      <c r="C133" s="4">
        <f>C131-C132</f>
        <v>0</v>
      </c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5.75" x14ac:dyDescent="0.25">
      <c r="B134" s="6"/>
      <c r="C134" s="6"/>
      <c r="D134" s="6"/>
      <c r="E134" s="4"/>
      <c r="F134" s="4"/>
      <c r="G134" s="4"/>
      <c r="H134" s="4"/>
      <c r="I134" s="4"/>
      <c r="J134" s="4"/>
      <c r="K134" s="4"/>
      <c r="L134" s="4"/>
    </row>
    <row r="135" spans="1:12" ht="15.75" x14ac:dyDescent="0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x14ac:dyDescent="0.25">
      <c r="B136" s="2"/>
      <c r="C136" s="2"/>
    </row>
    <row r="137" spans="1:12" x14ac:dyDescent="0.25">
      <c r="B137" s="2"/>
      <c r="C137" s="2"/>
    </row>
    <row r="138" spans="1:12" x14ac:dyDescent="0.25">
      <c r="B138" s="2"/>
      <c r="C138" s="2"/>
    </row>
    <row r="139" spans="1:12" x14ac:dyDescent="0.25">
      <c r="B139" s="2"/>
      <c r="C139" s="2"/>
    </row>
    <row r="140" spans="1:12" x14ac:dyDescent="0.25">
      <c r="B140" s="2"/>
      <c r="C140" s="2"/>
    </row>
    <row r="141" spans="1:12" x14ac:dyDescent="0.25">
      <c r="B141" s="2"/>
      <c r="C141" s="2"/>
    </row>
    <row r="142" spans="1:12" x14ac:dyDescent="0.25">
      <c r="B142" s="2"/>
      <c r="C142" s="2"/>
    </row>
    <row r="143" spans="1:12" x14ac:dyDescent="0.25">
      <c r="A143"/>
      <c r="B143" s="2"/>
      <c r="C143" s="2"/>
    </row>
    <row r="144" spans="1:12" x14ac:dyDescent="0.25">
      <c r="A144"/>
      <c r="B144" s="2"/>
      <c r="C144" s="2"/>
    </row>
    <row r="145" spans="1:3" x14ac:dyDescent="0.25">
      <c r="A145"/>
      <c r="B145" s="2"/>
      <c r="C145" s="2"/>
    </row>
    <row r="146" spans="1:3" x14ac:dyDescent="0.25">
      <c r="A146"/>
      <c r="B146" s="2"/>
      <c r="C146" s="2"/>
    </row>
    <row r="147" spans="1:3" x14ac:dyDescent="0.25">
      <c r="A147"/>
      <c r="B147" s="2"/>
      <c r="C147" s="2"/>
    </row>
    <row r="148" spans="1:3" x14ac:dyDescent="0.25">
      <c r="A148"/>
      <c r="B148" s="2"/>
      <c r="C148" s="2"/>
    </row>
    <row r="149" spans="1:3" x14ac:dyDescent="0.25">
      <c r="A149"/>
      <c r="B149" s="3"/>
      <c r="C149" s="3"/>
    </row>
    <row r="150" spans="1:3" x14ac:dyDescent="0.25">
      <c r="A150"/>
      <c r="B150" s="3"/>
      <c r="C150" s="3"/>
    </row>
    <row r="151" spans="1:3" x14ac:dyDescent="0.25">
      <c r="A151"/>
      <c r="B151" s="3"/>
      <c r="C151" s="3"/>
    </row>
    <row r="152" spans="1:3" x14ac:dyDescent="0.25">
      <c r="A152"/>
      <c r="B152" s="3"/>
      <c r="C152" s="3"/>
    </row>
    <row r="153" spans="1:3" x14ac:dyDescent="0.25">
      <c r="A153"/>
      <c r="B153" s="3"/>
      <c r="C153" s="3"/>
    </row>
    <row r="154" spans="1:3" x14ac:dyDescent="0.25">
      <c r="A154"/>
      <c r="B154" s="3"/>
      <c r="C154" s="3"/>
    </row>
    <row r="155" spans="1:3" x14ac:dyDescent="0.25">
      <c r="A155"/>
      <c r="B155" s="3"/>
      <c r="C155" s="3"/>
    </row>
    <row r="156" spans="1:3" x14ac:dyDescent="0.25">
      <c r="A156"/>
      <c r="B156" s="3"/>
      <c r="C156" s="3"/>
    </row>
    <row r="157" spans="1:3" x14ac:dyDescent="0.25">
      <c r="A157"/>
      <c r="B157" s="3"/>
      <c r="C157" s="3"/>
    </row>
    <row r="158" spans="1:3" x14ac:dyDescent="0.25">
      <c r="A158"/>
      <c r="B158" s="3"/>
      <c r="C158" s="3"/>
    </row>
    <row r="159" spans="1:3" x14ac:dyDescent="0.25">
      <c r="A159"/>
      <c r="B159" s="3"/>
      <c r="C159" s="3"/>
    </row>
    <row r="160" spans="1:3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</sheetData>
  <mergeCells count="1">
    <mergeCell ref="A5:L5"/>
  </mergeCells>
  <pageMargins left="1.1417322834645669" right="0.11811023622047245" top="0.31496062992125984" bottom="0.43307086614173229" header="0.15748031496062992" footer="0.27559055118110237"/>
  <pageSetup scale="50" orientation="landscape" horizontalDpi="4294967295" verticalDpi="4294967295" r:id="rId1"/>
  <headerFooter>
    <oddFooter>&amp;R&amp;P</oddFooter>
  </headerFooter>
  <ignoredErrors>
    <ignoredError sqref="D26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2012-2022</vt:lpstr>
      <vt:lpstr>'Ingresos 2012-2022'!Área_de_impresión</vt:lpstr>
      <vt:lpstr>'Ingresos 2012-2022'!Títulos_a_imprimir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USUARIO</cp:lastModifiedBy>
  <cp:revision/>
  <cp:lastPrinted>2021-01-08T20:10:31Z</cp:lastPrinted>
  <dcterms:created xsi:type="dcterms:W3CDTF">2012-02-14T20:30:28Z</dcterms:created>
  <dcterms:modified xsi:type="dcterms:W3CDTF">2023-02-16T17:11:55Z</dcterms:modified>
</cp:coreProperties>
</file>